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102 - Polní cesta H4" sheetId="2" r:id="rId2"/>
    <sheet name="SO-102a - Příkop nerealiz..." sheetId="3" r:id="rId3"/>
    <sheet name="VON - Vedlejší a ostatní ..." sheetId="4" r:id="rId4"/>
    <sheet name="Pokyny pro vyplnění" sheetId="5" r:id="rId5"/>
  </sheets>
  <definedNames>
    <definedName name="_xlnm._FilterDatabase" localSheetId="1" hidden="1">'SO-102 - Polní cesta H4'!$C$87:$K$414</definedName>
    <definedName name="_xlnm._FilterDatabase" localSheetId="2" hidden="1">'SO-102a - Příkop nerealiz...'!$C$87:$K$256</definedName>
    <definedName name="_xlnm._FilterDatabase" localSheetId="3" hidden="1">'VON - Vedlejší a ostatní ...'!$C$81:$K$115</definedName>
    <definedName name="_xlnm.Print_Titles" localSheetId="0">'Rekapitulace stavby'!$52:$52</definedName>
    <definedName name="_xlnm.Print_Titles" localSheetId="1">'SO-102 - Polní cesta H4'!$87:$87</definedName>
    <definedName name="_xlnm.Print_Titles" localSheetId="2">'SO-102a - Příkop nerealiz...'!$87:$87</definedName>
    <definedName name="_xlnm.Print_Titles" localSheetId="3">'VON - Vedlejší a ostatní ...'!$81:$81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1">'SO-102 - Polní cesta H4'!$C$4:$J$39,'SO-102 - Polní cesta H4'!$C$45:$J$69,'SO-102 - Polní cesta H4'!$C$75:$K$414</definedName>
    <definedName name="_xlnm.Print_Area" localSheetId="2">'SO-102a - Příkop nerealiz...'!$C$4:$J$39,'SO-102a - Příkop nerealiz...'!$C$45:$J$69,'SO-102a - Příkop nerealiz...'!$C$75:$K$256</definedName>
    <definedName name="_xlnm.Print_Area" localSheetId="3">'VON - Vedlejší a ostatní ...'!$C$4:$J$39,'VON - Vedlejší a ostatní ...'!$C$45:$J$63,'VON - Vedlejší a ostatní ...'!$C$69:$K$115</definedName>
  </definedNames>
  <calcPr calcId="125725"/>
</workbook>
</file>

<file path=xl/calcChain.xml><?xml version="1.0" encoding="utf-8"?>
<calcChain xmlns="http://schemas.openxmlformats.org/spreadsheetml/2006/main">
  <c r="J37" i="4"/>
  <c r="J36"/>
  <c r="AY57" i="1"/>
  <c r="J35" i="4"/>
  <c r="AX57" i="1"/>
  <c r="BI113" i="4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55" s="1"/>
  <c r="J17"/>
  <c r="J12"/>
  <c r="J76"/>
  <c r="E7"/>
  <c r="E72" s="1"/>
  <c r="J37" i="3"/>
  <c r="J36"/>
  <c r="AY56" i="1" s="1"/>
  <c r="J35" i="3"/>
  <c r="AX56" i="1" s="1"/>
  <c r="BI254" i="3"/>
  <c r="BH254"/>
  <c r="BG254"/>
  <c r="BF254"/>
  <c r="T254"/>
  <c r="R254"/>
  <c r="P254"/>
  <c r="BI252"/>
  <c r="BH252"/>
  <c r="BG252"/>
  <c r="BF252"/>
  <c r="T252"/>
  <c r="R252"/>
  <c r="P252"/>
  <c r="BI248"/>
  <c r="BH248"/>
  <c r="BG248"/>
  <c r="BF248"/>
  <c r="T248"/>
  <c r="R248"/>
  <c r="P248"/>
  <c r="BI246"/>
  <c r="BH246"/>
  <c r="BG246"/>
  <c r="BF246"/>
  <c r="T246"/>
  <c r="R246"/>
  <c r="P246"/>
  <c r="BI242"/>
  <c r="BH242"/>
  <c r="BG242"/>
  <c r="BF242"/>
  <c r="T242"/>
  <c r="R242"/>
  <c r="P242"/>
  <c r="BI240"/>
  <c r="BH240"/>
  <c r="BG240"/>
  <c r="BF240"/>
  <c r="T240"/>
  <c r="R240"/>
  <c r="P240"/>
  <c r="BI236"/>
  <c r="BH236"/>
  <c r="BG236"/>
  <c r="BF236"/>
  <c r="T236"/>
  <c r="R236"/>
  <c r="P236"/>
  <c r="BI230"/>
  <c r="BH230"/>
  <c r="BG230"/>
  <c r="BF230"/>
  <c r="T230"/>
  <c r="R230"/>
  <c r="P230"/>
  <c r="BI227"/>
  <c r="BH227"/>
  <c r="BG227"/>
  <c r="BF227"/>
  <c r="T227"/>
  <c r="R227"/>
  <c r="P227"/>
  <c r="BI222"/>
  <c r="BH222"/>
  <c r="BG222"/>
  <c r="BF222"/>
  <c r="T222"/>
  <c r="R222"/>
  <c r="P222"/>
  <c r="BI218"/>
  <c r="BH218"/>
  <c r="BG218"/>
  <c r="BF218"/>
  <c r="T218"/>
  <c r="R218"/>
  <c r="P218"/>
  <c r="BI216"/>
  <c r="BH216"/>
  <c r="BG216"/>
  <c r="BF216"/>
  <c r="T216"/>
  <c r="R216"/>
  <c r="P216"/>
  <c r="BI212"/>
  <c r="BH212"/>
  <c r="BG212"/>
  <c r="BF212"/>
  <c r="T212"/>
  <c r="R212"/>
  <c r="P212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4"/>
  <c r="F54"/>
  <c r="F52"/>
  <c r="E50"/>
  <c r="J24"/>
  <c r="E24"/>
  <c r="J85" s="1"/>
  <c r="J23"/>
  <c r="J18"/>
  <c r="E18"/>
  <c r="F85" s="1"/>
  <c r="J17"/>
  <c r="J12"/>
  <c r="J82"/>
  <c r="E7"/>
  <c r="E78" s="1"/>
  <c r="J37" i="2"/>
  <c r="J36"/>
  <c r="AY55" i="1" s="1"/>
  <c r="J35" i="2"/>
  <c r="AX55" i="1"/>
  <c r="BI412" i="2"/>
  <c r="BH412"/>
  <c r="BG412"/>
  <c r="BF412"/>
  <c r="T412"/>
  <c r="R412"/>
  <c r="P412"/>
  <c r="BI409"/>
  <c r="BH409"/>
  <c r="BG409"/>
  <c r="BF409"/>
  <c r="T409"/>
  <c r="R409"/>
  <c r="P409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92"/>
  <c r="BH392"/>
  <c r="BG392"/>
  <c r="BF392"/>
  <c r="T392"/>
  <c r="R392"/>
  <c r="P392"/>
  <c r="BI387"/>
  <c r="BH387"/>
  <c r="BG387"/>
  <c r="BF387"/>
  <c r="T387"/>
  <c r="R387"/>
  <c r="P387"/>
  <c r="BI382"/>
  <c r="BH382"/>
  <c r="BG382"/>
  <c r="BF382"/>
  <c r="T382"/>
  <c r="R382"/>
  <c r="P382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68"/>
  <c r="BH368"/>
  <c r="BG368"/>
  <c r="BF368"/>
  <c r="T368"/>
  <c r="R368"/>
  <c r="P368"/>
  <c r="BI365"/>
  <c r="BH365"/>
  <c r="BG365"/>
  <c r="BF365"/>
  <c r="T365"/>
  <c r="R365"/>
  <c r="P365"/>
  <c r="BI361"/>
  <c r="BH361"/>
  <c r="BG361"/>
  <c r="BF361"/>
  <c r="T361"/>
  <c r="R361"/>
  <c r="P361"/>
  <c r="BI356"/>
  <c r="BH356"/>
  <c r="BG356"/>
  <c r="BF356"/>
  <c r="T356"/>
  <c r="R356"/>
  <c r="P356"/>
  <c r="BI354"/>
  <c r="BH354"/>
  <c r="BG354"/>
  <c r="BF354"/>
  <c r="T354"/>
  <c r="R354"/>
  <c r="P354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1"/>
  <c r="BH301"/>
  <c r="BG301"/>
  <c r="BF301"/>
  <c r="T301"/>
  <c r="R301"/>
  <c r="P301"/>
  <c r="BI294"/>
  <c r="BH294"/>
  <c r="BG294"/>
  <c r="BF294"/>
  <c r="T294"/>
  <c r="R294"/>
  <c r="P294"/>
  <c r="BI287"/>
  <c r="BH287"/>
  <c r="BG287"/>
  <c r="BF287"/>
  <c r="T287"/>
  <c r="R287"/>
  <c r="P287"/>
  <c r="BI283"/>
  <c r="BH283"/>
  <c r="BG283"/>
  <c r="BF283"/>
  <c r="T283"/>
  <c r="R283"/>
  <c r="P283"/>
  <c r="BI277"/>
  <c r="BH277"/>
  <c r="BG277"/>
  <c r="BF277"/>
  <c r="T277"/>
  <c r="R277"/>
  <c r="P277"/>
  <c r="BI271"/>
  <c r="BH271"/>
  <c r="BG271"/>
  <c r="BF271"/>
  <c r="T271"/>
  <c r="R271"/>
  <c r="P271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7"/>
  <c r="BH227"/>
  <c r="BG227"/>
  <c r="BF227"/>
  <c r="T227"/>
  <c r="R227"/>
  <c r="P227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5"/>
  <c r="BH195"/>
  <c r="BG195"/>
  <c r="BF195"/>
  <c r="T195"/>
  <c r="R195"/>
  <c r="P195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0"/>
  <c r="BH140"/>
  <c r="BG140"/>
  <c r="BF140"/>
  <c r="T140"/>
  <c r="R140"/>
  <c r="P140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BI121"/>
  <c r="BH121"/>
  <c r="BG121"/>
  <c r="BF121"/>
  <c r="T121"/>
  <c r="R121"/>
  <c r="P121"/>
  <c r="BI116"/>
  <c r="BH116"/>
  <c r="BG116"/>
  <c r="BF116"/>
  <c r="T116"/>
  <c r="R116"/>
  <c r="P116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4"/>
  <c r="F54"/>
  <c r="F52"/>
  <c r="E50"/>
  <c r="J24"/>
  <c r="E24"/>
  <c r="J85" s="1"/>
  <c r="J23"/>
  <c r="J18"/>
  <c r="E18"/>
  <c r="F55" s="1"/>
  <c r="J17"/>
  <c r="J12"/>
  <c r="J82"/>
  <c r="E7"/>
  <c r="E78" s="1"/>
  <c r="L50" i="1"/>
  <c r="AM50"/>
  <c r="AM49"/>
  <c r="L49"/>
  <c r="AM47"/>
  <c r="L47"/>
  <c r="L45"/>
  <c r="L44"/>
  <c r="BK340" i="2"/>
  <c r="BK217"/>
  <c r="J91"/>
  <c r="J336"/>
  <c r="J167"/>
  <c r="J265"/>
  <c r="BK106"/>
  <c r="J343"/>
  <c r="J146"/>
  <c r="J242" i="3"/>
  <c r="BK252"/>
  <c r="J180"/>
  <c r="BK184"/>
  <c r="BK150"/>
  <c r="BK104" i="4"/>
  <c r="J104"/>
  <c r="J323" i="2"/>
  <c r="J227"/>
  <c r="J382"/>
  <c r="J330"/>
  <c r="J221"/>
  <c r="J311"/>
  <c r="J158"/>
  <c r="BK330"/>
  <c r="BK207"/>
  <c r="BK136"/>
  <c r="BK246" i="3"/>
  <c r="J157"/>
  <c r="J240"/>
  <c r="BK167"/>
  <c r="BK206"/>
  <c r="BK171"/>
  <c r="J92" i="4"/>
  <c r="BK382" i="2"/>
  <c r="J277"/>
  <c r="J412"/>
  <c r="J345"/>
  <c r="J259"/>
  <c r="J271"/>
  <c r="J181"/>
  <c r="J348"/>
  <c r="J154"/>
  <c r="BK240" i="3"/>
  <c r="J248"/>
  <c r="J184"/>
  <c r="BK130"/>
  <c r="J188"/>
  <c r="J95"/>
  <c r="BK85" i="4"/>
  <c r="J361" i="2"/>
  <c r="J287"/>
  <c r="BK99"/>
  <c r="BK332"/>
  <c r="BK158"/>
  <c r="J262"/>
  <c r="BK409"/>
  <c r="BK345"/>
  <c r="J217"/>
  <c r="BK91"/>
  <c r="BK99" i="3"/>
  <c r="BK201"/>
  <c r="BK126"/>
  <c r="J109"/>
  <c r="J113"/>
  <c r="BK113" i="4"/>
  <c r="J409" i="2"/>
  <c r="BK259"/>
  <c r="J375"/>
  <c r="J301"/>
  <c r="J131"/>
  <c r="J207"/>
  <c r="BK146"/>
  <c r="J325"/>
  <c r="BK175"/>
  <c r="BK216" i="3"/>
  <c r="BK113"/>
  <c r="J206"/>
  <c r="BK95"/>
  <c r="BK196"/>
  <c r="BK117"/>
  <c r="BK88" i="4"/>
  <c r="BK348" i="2"/>
  <c r="J200"/>
  <c r="BK404"/>
  <c r="BK317"/>
  <c r="BK171"/>
  <c r="BK277"/>
  <c r="BK131"/>
  <c r="BK265"/>
  <c r="J171"/>
  <c r="J116"/>
  <c r="BK236" i="3"/>
  <c r="J117"/>
  <c r="J222"/>
  <c r="BK146"/>
  <c r="J175"/>
  <c r="J104"/>
  <c r="BK92" i="4"/>
  <c r="J356" i="2"/>
  <c r="BK204"/>
  <c r="J368"/>
  <c r="BK311"/>
  <c r="J163"/>
  <c r="BK319"/>
  <c r="BK154"/>
  <c r="J387"/>
  <c r="J247"/>
  <c r="BK121"/>
  <c r="BK222" i="3"/>
  <c r="BK254"/>
  <c r="J212"/>
  <c r="J196"/>
  <c r="J126"/>
  <c r="BK98" i="4"/>
  <c r="BK392" i="2"/>
  <c r="J232"/>
  <c r="J377"/>
  <c r="J307"/>
  <c r="BK181"/>
  <c r="J315"/>
  <c r="BK213"/>
  <c r="BK396"/>
  <c r="BK315"/>
  <c r="J127"/>
  <c r="BK230" i="3"/>
  <c r="J246"/>
  <c r="BK163"/>
  <c r="BK109"/>
  <c r="BK175"/>
  <c r="J101" i="4"/>
  <c r="J88"/>
  <c r="J350" i="2"/>
  <c r="J319"/>
  <c r="J121"/>
  <c r="BK356"/>
  <c r="BK271"/>
  <c r="J332"/>
  <c r="J400"/>
  <c r="BK365"/>
  <c r="J213"/>
  <c r="J110"/>
  <c r="J227" i="3"/>
  <c r="J230"/>
  <c r="BK135"/>
  <c r="J139"/>
  <c r="J91"/>
  <c r="BK95" i="4"/>
  <c r="BK373" i="2"/>
  <c r="BK247"/>
  <c r="BK95"/>
  <c r="BK354"/>
  <c r="BK262"/>
  <c r="BK102"/>
  <c r="J190"/>
  <c r="J354"/>
  <c r="BK227"/>
  <c r="J102"/>
  <c r="BK192" i="3"/>
  <c r="J254"/>
  <c r="BK212"/>
  <c r="BK122"/>
  <c r="BK91"/>
  <c r="BK110" i="4"/>
  <c r="J396" i="2"/>
  <c r="J317"/>
  <c r="J185"/>
  <c r="BK387"/>
  <c r="BK287"/>
  <c r="BK307"/>
  <c r="J95"/>
  <c r="BK328"/>
  <c r="BK185"/>
  <c r="J99"/>
  <c r="BK180" i="3"/>
  <c r="J236"/>
  <c r="J150"/>
  <c r="J171"/>
  <c r="BK153"/>
  <c r="J113" i="4"/>
  <c r="BK412" i="2"/>
  <c r="BK325"/>
  <c r="BK190"/>
  <c r="BK400"/>
  <c r="BK350"/>
  <c r="J252"/>
  <c r="BK116"/>
  <c r="BK167"/>
  <c r="BK368"/>
  <c r="BK232"/>
  <c r="J150"/>
  <c r="BK242" i="3"/>
  <c r="J130"/>
  <c r="J216"/>
  <c r="J192"/>
  <c r="BK157"/>
  <c r="J110" i="4"/>
  <c r="J95"/>
  <c r="J365" i="2"/>
  <c r="BK195"/>
  <c r="J392"/>
  <c r="BK323"/>
  <c r="BK200"/>
  <c r="J294"/>
  <c r="BK163"/>
  <c r="BK377"/>
  <c r="J242"/>
  <c r="J252" i="3"/>
  <c r="BK143"/>
  <c r="J218"/>
  <c r="J153"/>
  <c r="J163"/>
  <c r="J85" i="4"/>
  <c r="J404" i="2"/>
  <c r="BK283"/>
  <c r="J175"/>
  <c r="J373"/>
  <c r="BK294"/>
  <c r="BK140"/>
  <c r="BK242"/>
  <c r="AS54" i="1"/>
  <c r="J201" i="3"/>
  <c r="J143"/>
  <c r="J135"/>
  <c r="BK107" i="4"/>
  <c r="BK336" i="2"/>
  <c r="J237"/>
  <c r="BK110"/>
  <c r="J328"/>
  <c r="J195"/>
  <c r="BK127"/>
  <c r="BK237"/>
  <c r="J136"/>
  <c r="BK375"/>
  <c r="BK221"/>
  <c r="BK248" i="3"/>
  <c r="J122"/>
  <c r="BK218"/>
  <c r="BK104"/>
  <c r="J99"/>
  <c r="J107" i="4"/>
  <c r="J98"/>
  <c r="BK343" i="2"/>
  <c r="BK252"/>
  <c r="J140"/>
  <c r="BK361"/>
  <c r="J283"/>
  <c r="BK301"/>
  <c r="BK150"/>
  <c r="J340"/>
  <c r="J204"/>
  <c r="J106"/>
  <c r="BK188" i="3"/>
  <c r="BK227"/>
  <c r="BK139"/>
  <c r="J167"/>
  <c r="J146"/>
  <c r="BK101" i="4"/>
  <c r="R90" i="2" l="1"/>
  <c r="T226"/>
  <c r="T236"/>
  <c r="BK251"/>
  <c r="J251"/>
  <c r="J64" s="1"/>
  <c r="P310"/>
  <c r="BK335"/>
  <c r="J335"/>
  <c r="J66" s="1"/>
  <c r="T381"/>
  <c r="T408"/>
  <c r="T90" i="3"/>
  <c r="R162"/>
  <c r="BK174"/>
  <c r="J174"/>
  <c r="J63"/>
  <c r="T200"/>
  <c r="T211"/>
  <c r="P226"/>
  <c r="R235"/>
  <c r="R234" s="1"/>
  <c r="R84" i="4"/>
  <c r="T90" i="2"/>
  <c r="P226"/>
  <c r="P236"/>
  <c r="P251"/>
  <c r="BK310"/>
  <c r="J310"/>
  <c r="J65" s="1"/>
  <c r="R335"/>
  <c r="P381"/>
  <c r="P408"/>
  <c r="BK90" i="3"/>
  <c r="J90"/>
  <c r="J61"/>
  <c r="P162"/>
  <c r="R174"/>
  <c r="P200"/>
  <c r="BK211"/>
  <c r="J211"/>
  <c r="J65" s="1"/>
  <c r="BK226"/>
  <c r="J226"/>
  <c r="J66"/>
  <c r="T235"/>
  <c r="T234"/>
  <c r="T84" i="4"/>
  <c r="P91"/>
  <c r="P90" i="2"/>
  <c r="BK226"/>
  <c r="J226"/>
  <c r="J62"/>
  <c r="BK236"/>
  <c r="J236" s="1"/>
  <c r="J63" s="1"/>
  <c r="T251"/>
  <c r="R310"/>
  <c r="T335"/>
  <c r="R381"/>
  <c r="R408"/>
  <c r="R90" i="3"/>
  <c r="R89" s="1"/>
  <c r="R88" s="1"/>
  <c r="T162"/>
  <c r="T174"/>
  <c r="R200"/>
  <c r="R211"/>
  <c r="R226"/>
  <c r="BK235"/>
  <c r="BK234" s="1"/>
  <c r="J234" s="1"/>
  <c r="J67" s="1"/>
  <c r="BK91" i="4"/>
  <c r="J91" s="1"/>
  <c r="J62" s="1"/>
  <c r="R91"/>
  <c r="BK90" i="2"/>
  <c r="J90" s="1"/>
  <c r="J61" s="1"/>
  <c r="R226"/>
  <c r="R236"/>
  <c r="R251"/>
  <c r="T310"/>
  <c r="P335"/>
  <c r="BK381"/>
  <c r="J381" s="1"/>
  <c r="J67" s="1"/>
  <c r="BK408"/>
  <c r="J408" s="1"/>
  <c r="J68" s="1"/>
  <c r="P90" i="3"/>
  <c r="BK162"/>
  <c r="J162" s="1"/>
  <c r="J62" s="1"/>
  <c r="P174"/>
  <c r="P89" s="1"/>
  <c r="BK200"/>
  <c r="J200" s="1"/>
  <c r="J64" s="1"/>
  <c r="P211"/>
  <c r="T226"/>
  <c r="P235"/>
  <c r="P234"/>
  <c r="BK84" i="4"/>
  <c r="J84" s="1"/>
  <c r="J61" s="1"/>
  <c r="P84"/>
  <c r="P83"/>
  <c r="P82" s="1"/>
  <c r="AU57" i="1" s="1"/>
  <c r="T91" i="4"/>
  <c r="J235" i="3"/>
  <c r="J68" s="1"/>
  <c r="J55" i="4"/>
  <c r="BE110"/>
  <c r="BK89" i="3"/>
  <c r="J89" s="1"/>
  <c r="J60" s="1"/>
  <c r="E48" i="4"/>
  <c r="J52"/>
  <c r="F79"/>
  <c r="BE85"/>
  <c r="BE95"/>
  <c r="BE98"/>
  <c r="BE101"/>
  <c r="BE107"/>
  <c r="BE88"/>
  <c r="BE92"/>
  <c r="BE104"/>
  <c r="BE113"/>
  <c r="E48" i="3"/>
  <c r="J52"/>
  <c r="F55"/>
  <c r="BE99"/>
  <c r="BE104"/>
  <c r="BE117"/>
  <c r="BE135"/>
  <c r="BE139"/>
  <c r="BE143"/>
  <c r="BE146"/>
  <c r="BE175"/>
  <c r="BE192"/>
  <c r="J55"/>
  <c r="BE95"/>
  <c r="BE109"/>
  <c r="BE122"/>
  <c r="BE126"/>
  <c r="BE157"/>
  <c r="BE180"/>
  <c r="BE201"/>
  <c r="BE113"/>
  <c r="BE153"/>
  <c r="BE188"/>
  <c r="BE196"/>
  <c r="BE206"/>
  <c r="BE216"/>
  <c r="BE222"/>
  <c r="BE240"/>
  <c r="BE242"/>
  <c r="BE254"/>
  <c r="BE91"/>
  <c r="BE130"/>
  <c r="BE150"/>
  <c r="BE163"/>
  <c r="BE167"/>
  <c r="BE171"/>
  <c r="BE184"/>
  <c r="BE212"/>
  <c r="BE218"/>
  <c r="BE227"/>
  <c r="BE230"/>
  <c r="BE236"/>
  <c r="BE246"/>
  <c r="BE248"/>
  <c r="BE252"/>
  <c r="E48" i="2"/>
  <c r="J52"/>
  <c r="J55"/>
  <c r="F85"/>
  <c r="BE91"/>
  <c r="BE102"/>
  <c r="BE127"/>
  <c r="BE154"/>
  <c r="BE158"/>
  <c r="BE185"/>
  <c r="BE190"/>
  <c r="BE195"/>
  <c r="BE259"/>
  <c r="BE262"/>
  <c r="BE277"/>
  <c r="BE283"/>
  <c r="BE287"/>
  <c r="BE317"/>
  <c r="BE319"/>
  <c r="BE332"/>
  <c r="BE348"/>
  <c r="BE350"/>
  <c r="BE361"/>
  <c r="BE365"/>
  <c r="BE373"/>
  <c r="BE392"/>
  <c r="BE99"/>
  <c r="BE110"/>
  <c r="BE121"/>
  <c r="BE136"/>
  <c r="BE171"/>
  <c r="BE200"/>
  <c r="BE221"/>
  <c r="BE227"/>
  <c r="BE247"/>
  <c r="BE252"/>
  <c r="BE325"/>
  <c r="BE330"/>
  <c r="BE336"/>
  <c r="BE343"/>
  <c r="BE95"/>
  <c r="BE146"/>
  <c r="BE150"/>
  <c r="BE175"/>
  <c r="BE204"/>
  <c r="BE213"/>
  <c r="BE232"/>
  <c r="BE237"/>
  <c r="BE242"/>
  <c r="BE301"/>
  <c r="BE323"/>
  <c r="BE340"/>
  <c r="BE356"/>
  <c r="BE382"/>
  <c r="BE396"/>
  <c r="BE400"/>
  <c r="BE412"/>
  <c r="BE106"/>
  <c r="BE116"/>
  <c r="BE131"/>
  <c r="BE140"/>
  <c r="BE163"/>
  <c r="BE167"/>
  <c r="BE181"/>
  <c r="BE207"/>
  <c r="BE217"/>
  <c r="BE265"/>
  <c r="BE271"/>
  <c r="BE294"/>
  <c r="BE307"/>
  <c r="BE311"/>
  <c r="BE315"/>
  <c r="BE328"/>
  <c r="BE345"/>
  <c r="BE354"/>
  <c r="BE368"/>
  <c r="BE375"/>
  <c r="BE377"/>
  <c r="BE387"/>
  <c r="BE404"/>
  <c r="BE409"/>
  <c r="F35" i="3"/>
  <c r="BB56" i="1" s="1"/>
  <c r="J34" i="3"/>
  <c r="AW56" i="1"/>
  <c r="F36" i="4"/>
  <c r="BC57" i="1" s="1"/>
  <c r="F37" i="4"/>
  <c r="BD57" i="1"/>
  <c r="J34" i="2"/>
  <c r="AW55" i="1" s="1"/>
  <c r="F34" i="4"/>
  <c r="BA57" i="1"/>
  <c r="F37" i="3"/>
  <c r="BD56" i="1" s="1"/>
  <c r="F34" i="3"/>
  <c r="BA56" i="1"/>
  <c r="F37" i="2"/>
  <c r="BD55" i="1" s="1"/>
  <c r="F34" i="2"/>
  <c r="BA55" i="1"/>
  <c r="F36" i="2"/>
  <c r="BC55" i="1" s="1"/>
  <c r="F35" i="2"/>
  <c r="BB55" i="1"/>
  <c r="F35" i="4"/>
  <c r="BB57" i="1" s="1"/>
  <c r="J34" i="4"/>
  <c r="AW57" i="1"/>
  <c r="F36" i="3"/>
  <c r="BC56" i="1" s="1"/>
  <c r="P88" i="3" l="1"/>
  <c r="AU56" i="1" s="1"/>
  <c r="P89" i="2"/>
  <c r="P88"/>
  <c r="AU55" i="1"/>
  <c r="T83" i="4"/>
  <c r="T82" s="1"/>
  <c r="T89" i="3"/>
  <c r="T88"/>
  <c r="R83" i="4"/>
  <c r="R82" s="1"/>
  <c r="T89" i="2"/>
  <c r="T88"/>
  <c r="R89"/>
  <c r="R88" s="1"/>
  <c r="BK83" i="4"/>
  <c r="J83"/>
  <c r="J60" s="1"/>
  <c r="BK89" i="2"/>
  <c r="J89"/>
  <c r="J60"/>
  <c r="BK88" i="3"/>
  <c r="J88" s="1"/>
  <c r="J30" s="1"/>
  <c r="AG56" i="1" s="1"/>
  <c r="F33" i="3"/>
  <c r="AZ56" i="1" s="1"/>
  <c r="BB54"/>
  <c r="W31" s="1"/>
  <c r="J33" i="2"/>
  <c r="AV55" i="1" s="1"/>
  <c r="AT55" s="1"/>
  <c r="J33" i="4"/>
  <c r="AV57" i="1"/>
  <c r="AT57" s="1"/>
  <c r="BA54"/>
  <c r="W30" s="1"/>
  <c r="BD54"/>
  <c r="W33" s="1"/>
  <c r="F33" i="4"/>
  <c r="AZ57" i="1" s="1"/>
  <c r="BC54"/>
  <c r="AY54" s="1"/>
  <c r="J33" i="3"/>
  <c r="AV56" i="1" s="1"/>
  <c r="AT56" s="1"/>
  <c r="F33" i="2"/>
  <c r="AZ55" i="1" s="1"/>
  <c r="BK82" i="4" l="1"/>
  <c r="J82" s="1"/>
  <c r="J30" s="1"/>
  <c r="AG57" i="1" s="1"/>
  <c r="BK88" i="2"/>
  <c r="J88"/>
  <c r="J59"/>
  <c r="AN56" i="1"/>
  <c r="J59" i="3"/>
  <c r="J39"/>
  <c r="AZ54" i="1"/>
  <c r="AV54" s="1"/>
  <c r="AK29" s="1"/>
  <c r="AX54"/>
  <c r="AU54"/>
  <c r="W32"/>
  <c r="AW54"/>
  <c r="AK30" s="1"/>
  <c r="J39" i="4" l="1"/>
  <c r="J59"/>
  <c r="AN57" i="1"/>
  <c r="J30" i="2"/>
  <c r="AG55" i="1"/>
  <c r="AN55"/>
  <c r="AT54"/>
  <c r="W29"/>
  <c r="J39" i="2" l="1"/>
  <c r="AG54" i="1"/>
  <c r="AK26" s="1"/>
  <c r="AK35" s="1"/>
  <c r="AN54" l="1"/>
</calcChain>
</file>

<file path=xl/sharedStrings.xml><?xml version="1.0" encoding="utf-8"?>
<sst xmlns="http://schemas.openxmlformats.org/spreadsheetml/2006/main" count="5162" uniqueCount="1073">
  <si>
    <t>Export Komplet</t>
  </si>
  <si>
    <t>VZ</t>
  </si>
  <si>
    <t>2.0</t>
  </si>
  <si>
    <t>ZAMOK</t>
  </si>
  <si>
    <t>False</t>
  </si>
  <si>
    <t>{c62a3f25-e12a-4016-95a1-4cd38de064c7}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</si>
  <si>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</si>
  <si>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</si>
  <si>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</si>
  <si>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</si>
  <si>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</si>
  <si>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</si>
  <si>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</si>
  <si>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</si>
  <si>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</si>
  <si>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</si>
  <si>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</si>
  <si>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Společná zařízení v k.ú. Hnátnice - Polní cesta H4</t>
  </si>
  <si>
    <t>KSO:</t>
  </si>
  <si>
    <t/>
  </si>
  <si>
    <t>CC-CZ:</t>
  </si>
  <si>
    <t>Místo:</t>
  </si>
  <si>
    <t xml:space="preserve"> </t>
  </si>
  <si>
    <t>Datum:</t>
  </si>
  <si>
    <t>23. 3. 2023</t>
  </si>
  <si>
    <t>Zadavatel:</t>
  </si>
  <si>
    <t>IČ:</t>
  </si>
  <si>
    <t>ČR-SPÚ, Pobočka Ústí nad Orlicí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</si>
  <si>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</si>
  <si>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</si>
  <si>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</si>
  <si>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</si>
  <si>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</si>
  <si>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</si>
  <si>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</si>
  <si>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</si>
  <si>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</si>
  <si>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</si>
  <si>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</si>
  <si>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</si>
  <si>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</si>
  <si>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</si>
  <si>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</si>
  <si>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</si>
  <si>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</si>
  <si>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</si>
  <si>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</si>
  <si>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</si>
  <si>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</si>
  <si>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</si>
  <si>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</si>
  <si>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</si>
  <si>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</si>
  <si>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</si>
  <si>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</si>
  <si>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</si>
  <si>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</si>
  <si>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</si>
  <si>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</si>
  <si>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</si>
  <si>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</si>
  <si>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</si>
  <si>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</si>
  <si>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</si>
  <si>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</si>
  <si>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</si>
  <si>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</si>
  <si>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</si>
  <si>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</si>
  <si>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</si>
  <si>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</si>
  <si>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</si>
  <si>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</si>
  <si>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</si>
  <si>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</si>
  <si>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</si>
  <si>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SO-102</t>
  </si>
  <si>
    <t>Polní cesta H4</t>
  </si>
  <si>
    <t>STA</t>
  </si>
  <si>
    <t>1</t>
  </si>
  <si>
    <t>{61581154-0772-4f63-bec3-d89b380f88c3}</t>
  </si>
  <si>
    <t>822 2</t>
  </si>
  <si>
    <t>2</t>
  </si>
  <si>
    <t>SO-102a</t>
  </si>
  <si>
    <t>Příkop nerealizované PC V6</t>
  </si>
  <si>
    <t>{14466929-eb95-4547-b789-01aa765c58b6}</t>
  </si>
  <si>
    <t>831 1</t>
  </si>
  <si>
    <t>VON</t>
  </si>
  <si>
    <t>Vedlejší a ostatní náklady</t>
  </si>
  <si>
    <t>{3b1aad23-3647-4b95-ae2d-e14fb2c373ec}</t>
  </si>
  <si>
    <t>KRYCÍ LIST SOUPISU PRACÍ</t>
  </si>
  <si>
    <t>Objekt:</t>
  </si>
  <si>
    <t>SO-102 - Polní cesta H4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</si>
  <si>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</si>
  <si>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</si>
  <si>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</si>
  <si>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</si>
  <si>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</si>
  <si>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</si>
  <si>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</si>
  <si>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</si>
  <si>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</si>
  <si>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</si>
  <si>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</si>
  <si>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</si>
  <si>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</si>
  <si>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</si>
  <si>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</si>
  <si>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</si>
  <si>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</si>
  <si>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</si>
  <si>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</si>
  <si>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</si>
  <si>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</si>
  <si>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</si>
  <si>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</si>
  <si>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</si>
  <si>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</si>
  <si>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</si>
  <si>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</si>
  <si>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</si>
  <si>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</si>
  <si>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</si>
  <si>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</si>
  <si>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112251221</t>
  </si>
  <si>
    <t>Odstranění pařezů rovině nebo na svahu do 1:5 odfrézováním hl přes 0,2 do 0,5 m</t>
  </si>
  <si>
    <t>m2</t>
  </si>
  <si>
    <t>CS ÚRS 2023 01</t>
  </si>
  <si>
    <t>4</t>
  </si>
  <si>
    <t>2055526646</t>
  </si>
  <si>
    <t>PP</t>
  </si>
  <si>
    <t>Odstranění pařezu odfrézováním nebo odvrtáním hloubky přes 200 do 500 mm v rovině nebo na svahu do 1:5</t>
  </si>
  <si>
    <t>Online PSC</t>
  </si>
  <si>
    <t>https://podminky.urs.cz/item/CS_URS_2023_01/112251221</t>
  </si>
  <si>
    <t>VV</t>
  </si>
  <si>
    <t>"pařezy od dříve vykácených stromů" 25*3,14*0,15*0,15</t>
  </si>
  <si>
    <t>113107162</t>
  </si>
  <si>
    <t>Odstranění podkladu z kameniva drceného tl přes 100 do 200 mm strojně pl přes 50 do 200 m2</t>
  </si>
  <si>
    <t>1159077826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</si>
  <si>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</si>
  <si>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https://podminky.urs.cz/item/CS_URS_2023_01/113107162</t>
  </si>
  <si>
    <t>"viz. C.1.2.10." 65,3+60,0</t>
  </si>
  <si>
    <t>3</t>
  </si>
  <si>
    <t>113107181</t>
  </si>
  <si>
    <t>Odstranění podkladu živičného tl do 50 mm strojně pl přes 50 do 200 m2</t>
  </si>
  <si>
    <t>1988439069</t>
  </si>
  <si>
    <t>Odstranění podkladů nebo krytů strojně plochy jednotlivě přes 50 m2 do 200 m2 s přemístěním hmot na skládku na vzdálenost do 20 m nebo s naložením na dopravní prostředek živičných, o tl. vrstvy do 50 mm</t>
  </si>
  <si>
    <t>https://podminky.urs.cz/item/CS_URS_2023_01/113107181</t>
  </si>
  <si>
    <t>113154122</t>
  </si>
  <si>
    <t>Frézování živičného krytu tl 40 mm pruh š přes 0,5 do 1 m pl do 500 m2 bez překážek v trase</t>
  </si>
  <si>
    <t>186394213</t>
  </si>
  <si>
    <t>Frézování živičného podkladu nebo krytu s naložením na dopravní prostředek plochy do 500 m2 bez překážek v trase pruhu šířky přes 0,5 m do 1 m, tloušťky vrstvy 40 mm</t>
  </si>
  <si>
    <t>https://podminky.urs.cz/item/CS_URS_2023_01/113154122</t>
  </si>
  <si>
    <t>5</t>
  </si>
  <si>
    <t>119001421</t>
  </si>
  <si>
    <t>Dočasné zajištění kabelů a kabelových tratí ze 3 volně ložených kabelů</t>
  </si>
  <si>
    <t>m</t>
  </si>
  <si>
    <t>-461158794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</si>
  <si>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</si>
  <si>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https://podminky.urs.cz/item/CS_URS_2023_01/119001421</t>
  </si>
  <si>
    <t>"křížení s kabelem CETIN - viz. C.1.2.5.a+b " 6,0+7,5</t>
  </si>
  <si>
    <t>6</t>
  </si>
  <si>
    <t>121151123</t>
  </si>
  <si>
    <t>Sejmutí ornice plochy přes 500 m2 tl vrstvy do 200 mm strojně</t>
  </si>
  <si>
    <t>1659752951</t>
  </si>
  <si>
    <t>Sejmutí ornice strojně při souvislé ploše přes 500 m2, tl. vrstvy do 200 mm</t>
  </si>
  <si>
    <t>https://podminky.urs.cz/item/CS_URS_2023_01/121151123</t>
  </si>
  <si>
    <t>"cesta - viz. C.1.2.10. " 5243,4</t>
  </si>
  <si>
    <t>"sjezdy - viz. C.1.2.10. " 193,7</t>
  </si>
  <si>
    <t>"výhybna - viz. C.1.2.10. " 125,0</t>
  </si>
  <si>
    <t>7</t>
  </si>
  <si>
    <t>122252204</t>
  </si>
  <si>
    <t>Odkopávky a prokopávky nezapažené pro silnice a dálnice v hornině třídy těžitelnosti I objem do 500 m3 strojně</t>
  </si>
  <si>
    <t>m3</t>
  </si>
  <si>
    <t>-1140369911</t>
  </si>
  <si>
    <t>Odkopávky a prokopávky nezapažené pro silnice a dálnice strojně v hornině třídy těžitelnosti I přes 100 do 500 m3</t>
  </si>
  <si>
    <t>https://podminky.urs.cz/item/CS_URS_2023_01/122252204</t>
  </si>
  <si>
    <t>"navážka cesta - viz. C.1.2.10. " 1684,2*0,2</t>
  </si>
  <si>
    <t>"navážka sjezdy - viz. C.1.2.10. " 158,2*0,2</t>
  </si>
  <si>
    <t>8</t>
  </si>
  <si>
    <t>122252206</t>
  </si>
  <si>
    <t>Odkopávky a prokopávky nezapažené pro silnice a dálnice v hornině třídy těžitelnosti I objem do 5000 m3 strojně</t>
  </si>
  <si>
    <t>-940681973</t>
  </si>
  <si>
    <t>Odkopávky a prokopávky nezapažené pro silnice a dálnice strojně v hornině třídy těžitelnosti I přes 1 000 do 5 000 m3</t>
  </si>
  <si>
    <t>https://podminky.urs.cz/item/CS_URS_2023_01/122252206</t>
  </si>
  <si>
    <t>"cesta - viz. C.1.2.10." 1084,2</t>
  </si>
  <si>
    <t>"sjezdy - viz. C.1.2.10. " 26,2</t>
  </si>
  <si>
    <t>"výhybna - viz. C.1.2.10. " 16,8</t>
  </si>
  <si>
    <t>9</t>
  </si>
  <si>
    <t>122911121</t>
  </si>
  <si>
    <t>Odstranění vyfrézované dřevní hmoty hl přes 0,2 do 0,5 m v rovině nebo na svahu do 1:5</t>
  </si>
  <si>
    <t>-1860991997</t>
  </si>
  <si>
    <t>Odstranění vyfrézované dřevní hmoty hloubky přes 200 do 500 mm v rovině nebo na svahu do 1:5</t>
  </si>
  <si>
    <t>https://podminky.urs.cz/item/CS_URS_2023_01/122911121</t>
  </si>
  <si>
    <t>25*3,14*0,15*0,15</t>
  </si>
  <si>
    <t>10</t>
  </si>
  <si>
    <t>131251100</t>
  </si>
  <si>
    <t>Hloubení jam nezapažených v hornině třídy těžitelnosti I skupiny 3 objem do 20 m3 strojně</t>
  </si>
  <si>
    <t>277664006</t>
  </si>
  <si>
    <t>Hloubení nezapažených jam a zářezů strojně s urovnáním dna do předepsaného profilu a spádu v hornině třídy těžitelnosti I skupiny 3 do 20 m3</t>
  </si>
  <si>
    <t>https://podminky.urs.cz/item/CS_URS_2023_01/131251100</t>
  </si>
  <si>
    <t>"opevnění vyústění žlabu" 0,5</t>
  </si>
  <si>
    <t>"opevnění vyústění drenáže - viz. C.1.2.30." 3*1,0*1,0*0,4</t>
  </si>
  <si>
    <t>11</t>
  </si>
  <si>
    <t>132251103</t>
  </si>
  <si>
    <t>Hloubení rýh nezapažených š do 800 mm v hornině třídy těžitelnosti I skupiny 3 objem do 100 m3 strojně</t>
  </si>
  <si>
    <t>-26617186</t>
  </si>
  <si>
    <t>Hloubení nezapažených rýh šířky do 800 mm strojně s urovnáním dna do předepsaného profilu a spádu v hornině třídy těžitelnosti I skupiny 3 přes 50 do 100 m3</t>
  </si>
  <si>
    <t>https://podminky.urs.cz/item/CS_URS_2023_01/132251103</t>
  </si>
  <si>
    <t>"drenáž - viz. C.1.2.10. " 78,4</t>
  </si>
  <si>
    <t>12</t>
  </si>
  <si>
    <t>132251252</t>
  </si>
  <si>
    <t>Hloubení rýh nezapažených š do 2000 mm v hornině třídy těžitelnosti I skupiny 3 objem do 50 m3 strojně</t>
  </si>
  <si>
    <t>971501849</t>
  </si>
  <si>
    <t>Hloubení nezapažených rýh šířky přes 800 do 2 000 mm strojně s urovnáním dna do předepsaného profilu a spádu v hornině třídy těžitelnosti I skupiny 3 přes 20 do 50 m3</t>
  </si>
  <si>
    <t>https://podminky.urs.cz/item/CS_URS_2023_01/132251252</t>
  </si>
  <si>
    <t>"žlab - viz. C.1.2.8."  6,0*1,35*0,15</t>
  </si>
  <si>
    <t>"propojení žlabu a vpusti - viz. C.1.2.30." 8,5*1,1*0,7</t>
  </si>
  <si>
    <t>"křížení s kabelem CETIN - viz. C.1.2.5.a+b " (6,0+7,5)*1,1*1,0</t>
  </si>
  <si>
    <t>13</t>
  </si>
  <si>
    <t>139001101</t>
  </si>
  <si>
    <t>Příplatek za ztížení vykopávky v blízkosti podzemního vedení</t>
  </si>
  <si>
    <t>-110376300</t>
  </si>
  <si>
    <t>Příplatek k cenám hloubených vykopávek za ztížení vykopávky v blízkosti podzemního vedení nebo výbušnin pro jakoukoliv třídu horniny</t>
  </si>
  <si>
    <t>https://podminky.urs.cz/item/CS_URS_2023_01/139001101</t>
  </si>
  <si>
    <t>14</t>
  </si>
  <si>
    <t>162351103</t>
  </si>
  <si>
    <t>Vodorovné přemístění přes 50 do 500 m výkopku/sypaniny z horniny třídy těžitelnosti I skupiny 1 až 3</t>
  </si>
  <si>
    <t>1568284885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</si>
  <si>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</si>
  <si>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https://podminky.urs.cz/item/CS_URS_2023_01/162351103</t>
  </si>
  <si>
    <t>"zemina na násyp" 782,6</t>
  </si>
  <si>
    <t>162351104</t>
  </si>
  <si>
    <t>Vodorovné přemístění přes 500 do 1000 m výkopku/sypaniny z horniny třídy těžitelnosti I skupiny 1 až 3</t>
  </si>
  <si>
    <t>1000214076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</si>
  <si>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</si>
  <si>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https://podminky.urs.cz/item/CS_URS_2023_01/162351104</t>
  </si>
  <si>
    <t>"přebytečná ornice" 937,3</t>
  </si>
  <si>
    <t>16</t>
  </si>
  <si>
    <t>162451106</t>
  </si>
  <si>
    <t>Vodorovné přemístění přes 1 500 do 2000 m výkopku/sypaniny z horniny třídy těžitelnosti I skupiny 1 až 3</t>
  </si>
  <si>
    <t>1716203032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</si>
  <si>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</si>
  <si>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https://podminky.urs.cz/item/CS_URS_2023_01/162451106</t>
  </si>
  <si>
    <t>"přebytečná zemina" 1127,2+1,7+78,4+22,6-(782,6+6,8)</t>
  </si>
  <si>
    <t>"navážka" 60,0</t>
  </si>
  <si>
    <t>17</t>
  </si>
  <si>
    <t>162751117</t>
  </si>
  <si>
    <t>Vodorovné přemístění přes 9 000 do 10000 m výkopku/sypaniny z horniny třídy těžitelnosti I skupiny 1 až 3</t>
  </si>
  <si>
    <t>-2118143132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</si>
  <si>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</si>
  <si>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</si>
  <si>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"navážka na skládku s poplatkem" 368,5-60,0</t>
  </si>
  <si>
    <t>18</t>
  </si>
  <si>
    <t>167151101</t>
  </si>
  <si>
    <t>Nakládání výkopku z hornin třídy těžitelnosti I skupiny 1 až 3 do 100 m3</t>
  </si>
  <si>
    <t>498395939</t>
  </si>
  <si>
    <t>Nakládání, skládání a překládání neulehlého výkopku nebo sypaniny strojně nakládání, množství do 100 m3, z horniny třídy těžitelnosti I, skupiny 1 až 3</t>
  </si>
  <si>
    <t>https://podminky.urs.cz/item/CS_URS_2023_01/167151101</t>
  </si>
  <si>
    <t>"přebytečná zemina" 22,6-6,8</t>
  </si>
  <si>
    <t>19</t>
  </si>
  <si>
    <t>167151111</t>
  </si>
  <si>
    <t>Nakládání výkopku z hornin třídy těžitelnosti I skupiny 1 až 3 přes 100 m3</t>
  </si>
  <si>
    <t>337147632</t>
  </si>
  <si>
    <t>Nakládání, skládání a překládání neulehlého výkopku nebo sypaniny strojně nakládání, množství přes 100 m3, z hornin třídy těžitelnosti I, skupiny 1 až 3</t>
  </si>
  <si>
    <t>https://podminky.urs.cz/item/CS_URS_2023_01/167151111</t>
  </si>
  <si>
    <t>"přebytečná ornice" 5562,1*0,2-1751,1*0,1</t>
  </si>
  <si>
    <t>20</t>
  </si>
  <si>
    <t>171151131</t>
  </si>
  <si>
    <t>Uložení sypaniny z hornin nesoudržných a soudržných střídavě do násypů zhutněných strojně</t>
  </si>
  <si>
    <t>21363347</t>
  </si>
  <si>
    <t>Uložení sypanin do násypů strojně s rozprostřením sypaniny ve vrstvách a s hrubým urovnáním zhutněných z hornin nesoudržných a soudržných střídavě ukládaných</t>
  </si>
  <si>
    <t>https://podminky.urs.cz/item/CS_URS_2023_01/171151131</t>
  </si>
  <si>
    <t>"cesta - viz. C.1.2.10. " 686,6</t>
  </si>
  <si>
    <t>"sjezdy - viz. C.1.2.10. " 87,0</t>
  </si>
  <si>
    <t>"výhybna - viz. C.1.2.10. " 9,0</t>
  </si>
  <si>
    <t>171201221</t>
  </si>
  <si>
    <t>Poplatek za uložení na skládce (skládkovné) zeminy a kamení kód odpadu 17 05 04</t>
  </si>
  <si>
    <t>t</t>
  </si>
  <si>
    <t>-519724593</t>
  </si>
  <si>
    <t>Poplatek za uložení stavebního odpadu na skládce (skládkovné) zeminy a kamení zatříděného do Katalogu odpadů pod kódem 17 05 04</t>
  </si>
  <si>
    <t>https://podminky.urs.cz/item/CS_URS_2023_01/171201221</t>
  </si>
  <si>
    <t>"navážka" 308,5*1,8</t>
  </si>
  <si>
    <t>22</t>
  </si>
  <si>
    <t>171251101</t>
  </si>
  <si>
    <t>Uložení sypaniny do násypů nezhutněných strojně</t>
  </si>
  <si>
    <t>-2016621176</t>
  </si>
  <si>
    <t>Uložení sypanin do násypů strojně s rozprostřením sypaniny ve vrstvách a s hrubým urovnáním nezhutněných jakékoliv třídy těžitelnosti</t>
  </si>
  <si>
    <t>https://podminky.urs.cz/item/CS_URS_2023_01/171251101</t>
  </si>
  <si>
    <t>"přebytečná zemina" 440,5</t>
  </si>
  <si>
    <t>23</t>
  </si>
  <si>
    <t>171251201</t>
  </si>
  <si>
    <t>Uložení sypaniny na skládky nebo meziskládky</t>
  </si>
  <si>
    <t>122901071</t>
  </si>
  <si>
    <t>Uložení sypaniny na skládky nebo meziskládky bez hutnění s upravením uložené sypaniny do předepsaného tvaru</t>
  </si>
  <si>
    <t>https://podminky.urs.cz/item/CS_URS_2023_01/171251201</t>
  </si>
  <si>
    <t>"přebytečná ornice na hromady" 937,3</t>
  </si>
  <si>
    <t>24</t>
  </si>
  <si>
    <t>174151101</t>
  </si>
  <si>
    <t>Zásyp jam, šachet rýh nebo kolem objektů sypaninou se zhutněním</t>
  </si>
  <si>
    <t>672239280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</si>
  <si>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</si>
  <si>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</si>
  <si>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"žlab "  6,0*0,6*0,15</t>
  </si>
  <si>
    <t>"propojení žlabu a vpusti " 8,5*(1,1*0,7-3,14*0,1*0,1)</t>
  </si>
  <si>
    <t>25</t>
  </si>
  <si>
    <t>181451123</t>
  </si>
  <si>
    <t>Založení lučního trávníku výsevem pl přes 1000 m2 ve svahu přes 1:2 do 1:1</t>
  </si>
  <si>
    <t>-1356221089</t>
  </si>
  <si>
    <t>Založení trávníku na půdě předem připravené plochy přes 1000 m2 výsevem včetně utažení lučního na svahu přes 1:2 do 1:1</t>
  </si>
  <si>
    <t>https://podminky.urs.cz/item/CS_URS_2023_01/181451123</t>
  </si>
  <si>
    <t>"viz. C.1.2.10. " 1751,1</t>
  </si>
  <si>
    <t>26</t>
  </si>
  <si>
    <t>M</t>
  </si>
  <si>
    <t>00572470</t>
  </si>
  <si>
    <t>osivo směs travní univerzál</t>
  </si>
  <si>
    <t>kg</t>
  </si>
  <si>
    <t>-397350937</t>
  </si>
  <si>
    <t>1751,1*0,02*1,03</t>
  </si>
  <si>
    <t>27</t>
  </si>
  <si>
    <t>181951112</t>
  </si>
  <si>
    <t>Úprava pláně v hornině třídy těžitelnosti I skupiny 1 až 3 se zhutněním strojně</t>
  </si>
  <si>
    <t>330996501</t>
  </si>
  <si>
    <t>Úprava pláně vyrovnáním výškových rozdílů strojně v hornině třídy těžitelnosti I, skupiny 1 až 3 se zhutněním</t>
  </si>
  <si>
    <t>https://podminky.urs.cz/item/CS_URS_2023_01/181951112</t>
  </si>
  <si>
    <t>"cesta - viz. C.1.2.10. " 5744,8</t>
  </si>
  <si>
    <t>"sjezdy, výhybny - viz. C.1.2.5.a+b " 1,1+0,3+1,5+0,6+4,2+0,8+17,8+23,6+8,4+0,9+0,4+45+15,2+14,4+8,3+202,6+3,6+10,6+6,5+45+15,8+28,6+10,2</t>
  </si>
  <si>
    <t>"rozšíření oblouku, KÚ - viz. C.1.2.5.a+b " 7,8+2,2+7,9+23+26,9+11,1+36,2</t>
  </si>
  <si>
    <t>28</t>
  </si>
  <si>
    <t>182151111</t>
  </si>
  <si>
    <t>Svahování v zářezech v hornině třídy těžitelnosti I skupiny 1 až 3 strojně</t>
  </si>
  <si>
    <t>-1418950439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</si>
  <si>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</si>
  <si>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</si>
  <si>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"viz. C.1.2.10. " 782,4</t>
  </si>
  <si>
    <t>29</t>
  </si>
  <si>
    <t>182251101</t>
  </si>
  <si>
    <t>Svahování násypů strojně</t>
  </si>
  <si>
    <t>1547712859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</si>
  <si>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</si>
  <si>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</si>
  <si>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"viz. C.1.2.10. " 405,5</t>
  </si>
  <si>
    <t>30</t>
  </si>
  <si>
    <t>182351133</t>
  </si>
  <si>
    <t>Rozprostření ornice pl přes 500 m2 ve svahu nad 1:5 tl vrstvy do 200 mm strojně</t>
  </si>
  <si>
    <t>869737571</t>
  </si>
  <si>
    <t>Rozprostření a urovnání ornice ve svahu sklonu přes 1:5 strojně při souvislé ploše přes 500 m2, tl. vrstvy do 200 mm</t>
  </si>
  <si>
    <t>https://podminky.urs.cz/item/CS_URS_2023_01/182351133</t>
  </si>
  <si>
    <t>P</t>
  </si>
  <si>
    <t>Poznámka k položce:_x000D_
- tl. 100 mm</t>
  </si>
  <si>
    <t>Zakládání</t>
  </si>
  <si>
    <t>31</t>
  </si>
  <si>
    <t>211561111</t>
  </si>
  <si>
    <t>Výplň odvodňovacích žeber nebo trativodů kamenivem hrubým drceným frakce 4 až 16 mm</t>
  </si>
  <si>
    <t>-453711998</t>
  </si>
  <si>
    <t>Výplň kamenivem do rýh odvodňovacích žeber nebo trativodů bez zhutnění, s úpravou povrchu výplně kamenivem hrubým drceným frakce 4 až 16 mm</t>
  </si>
  <si>
    <t>https://podminky.urs.cz/item/CS_URS_2023_01/211561111</t>
  </si>
  <si>
    <t xml:space="preserve">Poznámka k položce:_x000D_
kamenivo fr. 8-16 mm_x000D_
</t>
  </si>
  <si>
    <t>32</t>
  </si>
  <si>
    <t>212755215</t>
  </si>
  <si>
    <t>Trativody z drenážních trubek plastových flexibilních D 125 mm bez lože</t>
  </si>
  <si>
    <t>-1409544004</t>
  </si>
  <si>
    <t>Trativody bez lože z drenážních trubek plastových flexibilních D 125 mm</t>
  </si>
  <si>
    <t>https://podminky.urs.cz/item/CS_URS_2023_01/212755215</t>
  </si>
  <si>
    <t>"drenáž - viz. C.1.2.5.a+b " 176+82+80+58</t>
  </si>
  <si>
    <t>Vodorovné konstrukce</t>
  </si>
  <si>
    <t>33</t>
  </si>
  <si>
    <t>452368211</t>
  </si>
  <si>
    <t>Výztuž podkladních desek nebo bloků nebo pražců otevřený výkop ze svařovaných sítí Kari</t>
  </si>
  <si>
    <t>1773393878</t>
  </si>
  <si>
    <t>Výztuž podkladních desek, bloků nebo pražců v otevřeném výkopu ze svařovaných sítí typu Kari</t>
  </si>
  <si>
    <t>https://podminky.urs.cz/item/CS_URS_2023_01/452368211</t>
  </si>
  <si>
    <t xml:space="preserve">Poznámka k položce:_x000D_
Podkladní deska pod žlab je započtena v položce "Osazení odvodňovacího žlabu"._x000D_
</t>
  </si>
  <si>
    <t>"žlab - viz. C.1.2.8."  17,4*0,001</t>
  </si>
  <si>
    <t>34</t>
  </si>
  <si>
    <t>462511270</t>
  </si>
  <si>
    <t>Zához z lomového kamene bez proštěrkování z terénu hmotnost do 200 kg</t>
  </si>
  <si>
    <t>639954628</t>
  </si>
  <si>
    <t>Zához z lomového kamene neupraveného záhozového bez proštěrkování z terénu, hmotnosti jednotlivých kamenů do 200 kg</t>
  </si>
  <si>
    <t>https://podminky.urs.cz/item/CS_URS_2023_01/462511270</t>
  </si>
  <si>
    <t>"opevnění vyústění drenáže - viz. C.1.1.a+C.1.2.30." 3*1,0*1,0*0,4</t>
  </si>
  <si>
    <t>35</t>
  </si>
  <si>
    <t>462519002</t>
  </si>
  <si>
    <t>Příplatek za urovnání ploch záhozu z lomového kamene hmotnost do 200 kg</t>
  </si>
  <si>
    <t>270753113</t>
  </si>
  <si>
    <t>Zához z lomového kamene neupraveného záhozového Příplatek k cenám za urovnání viditelných ploch záhozu z kamene, hmotnosti jednotlivých kamenů do 200 kg</t>
  </si>
  <si>
    <t>https://podminky.urs.cz/item/CS_URS_2023_01/462519002</t>
  </si>
  <si>
    <t>1,7/0,4</t>
  </si>
  <si>
    <t>Komunikace pozemní</t>
  </si>
  <si>
    <t>36</t>
  </si>
  <si>
    <t>561041131</t>
  </si>
  <si>
    <t>Zřízení podkladu ze zeminy upravené vápnem, cementem, směsnými pojivy tl přes 250 do 300 mm pl přes 5000 m2</t>
  </si>
  <si>
    <t>330271084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</si>
  <si>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250 do 300 mm</t>
  </si>
  <si>
    <t>https://podminky.urs.cz/item/CS_URS_2023_01/561041131</t>
  </si>
  <si>
    <t>"viz. vzor. řez C.1.2.5.a+b = ÚP (C.1.2.10.)" 5744,8</t>
  </si>
  <si>
    <t>"odpočet drenáže" -396*0,6</t>
  </si>
  <si>
    <t>37</t>
  </si>
  <si>
    <t>58530171</t>
  </si>
  <si>
    <t>vápno nehašené CL 90-Q pro úpravu zemin bezprašné</t>
  </si>
  <si>
    <t>1529523336</t>
  </si>
  <si>
    <t>"85% plochy" 6087,7*0,85*15,9*0,001</t>
  </si>
  <si>
    <t>38</t>
  </si>
  <si>
    <t>58591002</t>
  </si>
  <si>
    <t>pojivo hydraulické pro stabilizaci zeminy 50% vápna</t>
  </si>
  <si>
    <t>1146997443</t>
  </si>
  <si>
    <t>"15% plochy" 6087,7*0,15*15,9*0,001</t>
  </si>
  <si>
    <t>39</t>
  </si>
  <si>
    <t>564752111</t>
  </si>
  <si>
    <t>Podklad z vibrovaného štěrku VŠ tl 150 mm</t>
  </si>
  <si>
    <t>984192621</t>
  </si>
  <si>
    <t>Podklad nebo kryt z vibrovaného štěrku VŠ s rozprostřením, vlhčením a zhutněním, po zhutnění tl. 150 mm</t>
  </si>
  <si>
    <t>https://podminky.urs.cz/item/CS_URS_2023_01/564752111</t>
  </si>
  <si>
    <t>"viz. C.1.2.10." 5392,7</t>
  </si>
  <si>
    <t>"sjezdy, výhybny - viz. C.1.2.5.a+b " 465,4</t>
  </si>
  <si>
    <t>"rozšíření oblouku, KÚ - viz. C.1.2.5.a+b " 115,1</t>
  </si>
  <si>
    <t>40</t>
  </si>
  <si>
    <t>564861111</t>
  </si>
  <si>
    <t>Podklad ze štěrkodrtě ŠD plochy přes 100 m2 tl 200 mm</t>
  </si>
  <si>
    <t>-1447137245</t>
  </si>
  <si>
    <t>Podklad ze štěrkodrti ŠD s rozprostřením a zhutněním plochy přes 100 m2, po zhutnění tl. 200 mm</t>
  </si>
  <si>
    <t>https://podminky.urs.cz/item/CS_URS_2023_01/564861111</t>
  </si>
  <si>
    <t>"viz. C.1.2.10." 5618,4</t>
  </si>
  <si>
    <t>41</t>
  </si>
  <si>
    <t>565135121</t>
  </si>
  <si>
    <t>Asfaltový beton vrstva podkladní ACP 16+ (obalované kamenivo OKS) tl 50 mm š přes 3 m</t>
  </si>
  <si>
    <t>1493769058</t>
  </si>
  <si>
    <t>Asfaltový beton vrstva podkladní ACP 16+ (obalované kamenivo střednězrnné - OKS) s rozprostřením a zhutněním v pruhu šířky přes 3 m, po zhutnění tl. 50 mm</t>
  </si>
  <si>
    <t>https://podminky.urs.cz/item/CS_URS_2023_01/565135121</t>
  </si>
  <si>
    <t>"viz. C.1.2.10." 4496,4</t>
  </si>
  <si>
    <t>42</t>
  </si>
  <si>
    <t>569931131</t>
  </si>
  <si>
    <t>Zpevnění krajnic asfaltovým recyklátem tl 90 mm</t>
  </si>
  <si>
    <t>131005333</t>
  </si>
  <si>
    <t>Zpevnění krajnic nebo komunikací pro pěší s rozprostřením a zhutněním, po zhutnění asfaltovým recyklátem tl. 90 mm</t>
  </si>
  <si>
    <t>https://podminky.urs.cz/item/CS_URS_2023_01/569931131</t>
  </si>
  <si>
    <t>"viz. vzor. řez C.1.2.5.a+b " 1196,1*0,5*2</t>
  </si>
  <si>
    <t>43</t>
  </si>
  <si>
    <t>573231107</t>
  </si>
  <si>
    <t>Postřik živičný spojovací ze silniční emulze v množství 0,40 kg/m2</t>
  </si>
  <si>
    <t>1067578309</t>
  </si>
  <si>
    <t>Postřik spojovací PS bez posypu kamenivem ze silniční emulze, v množství 0,40 kg/m2</t>
  </si>
  <si>
    <t>https://podminky.urs.cz/item/CS_URS_2023_01/573231107</t>
  </si>
  <si>
    <t>Poznámka k položce:_x000D_
- kationaktivní asfaltová emulze, množství je zvýšeno o podíl vody v emulzi, množství zbytkového asfaltu 0,2 kg/m2</t>
  </si>
  <si>
    <t>"viz. C.1.2.10." 4401,4</t>
  </si>
  <si>
    <t>44</t>
  </si>
  <si>
    <t>573231112</t>
  </si>
  <si>
    <t>Postřik živičný spojovací ze silniční emulze v množství 0,80 kg/m2</t>
  </si>
  <si>
    <t>436357017</t>
  </si>
  <si>
    <t>Postřik spojovací PS bez posypu kamenivem ze silniční emulze, v množství 0,80 kg/m2</t>
  </si>
  <si>
    <t>https://podminky.urs.cz/item/CS_URS_2023_01/573231112</t>
  </si>
  <si>
    <t>Poznámka k položce:_x000D_
- kationaktivní asfaltová emulze, množství je zvýšeno o podíl vody v emulzi, množství zbytkového asfaltu 0,45 kg/m2</t>
  </si>
  <si>
    <t>"viz. C.1.2.10." 5367,5</t>
  </si>
  <si>
    <t>45</t>
  </si>
  <si>
    <t>577134221</t>
  </si>
  <si>
    <t>Asfaltový beton vrstva obrusná ACO 11 (ABS) tř. II tl 40 mm š přes 3 m z nemodifikovaného asfaltu</t>
  </si>
  <si>
    <t>840779830</t>
  </si>
  <si>
    <t>Asfaltový beton vrstva obrusná ACO 11 (ABS) s rozprostřením a se zhutněním z nemodifikovaného asfaltu v pruhu šířky přes 3 m tř. II, po zhutnění tl. 40 mm</t>
  </si>
  <si>
    <t>https://podminky.urs.cz/item/CS_URS_2023_01/577134221</t>
  </si>
  <si>
    <t>"viz. C.1.2.10." 4336,0</t>
  </si>
  <si>
    <t>46</t>
  </si>
  <si>
    <t>599142111</t>
  </si>
  <si>
    <t>Úprava zálivky dilatačních nebo pracovních spár v cementobetonovém krytu hl do 40 mm š přes 20 do 40 mm</t>
  </si>
  <si>
    <t>172651766</t>
  </si>
  <si>
    <t>Úprava zálivky dilatačních nebo pracovních spár v cementobetonovém krytu, hloubky do 40 mm, šířky přes 20 do 40 mm</t>
  </si>
  <si>
    <t>https://podminky.urs.cz/item/CS_URS_2023_01/599142111</t>
  </si>
  <si>
    <t>Trubní vedení</t>
  </si>
  <si>
    <t>47</t>
  </si>
  <si>
    <t>871350410</t>
  </si>
  <si>
    <t>Montáž kanalizačního potrubí korugovaného SN 10 z polypropylenu DN 200</t>
  </si>
  <si>
    <t>70046084</t>
  </si>
  <si>
    <t>Montáž kanalizačního potrubí z plastů z polypropylenu PP korugovaného nebo žebrovaného SN 10 DN 200</t>
  </si>
  <si>
    <t>https://podminky.urs.cz/item/CS_URS_2023_01/871350410</t>
  </si>
  <si>
    <t>"propojení žlabu a vpusti - viz. C.1.2.30." 8,5</t>
  </si>
  <si>
    <t>48</t>
  </si>
  <si>
    <t>28699030-R</t>
  </si>
  <si>
    <t>Trubka kanalizační dvouplášťová PP 200x6 000 mm SN8</t>
  </si>
  <si>
    <t>kus</t>
  </si>
  <si>
    <t>807857207</t>
  </si>
  <si>
    <t>Trubka kanalizační dvouplášťová PP 200 x 6 000 SN8</t>
  </si>
  <si>
    <t>49</t>
  </si>
  <si>
    <t>28699031-R</t>
  </si>
  <si>
    <t>Spojka přesuvná vč. těsnění DN 200</t>
  </si>
  <si>
    <t>-2109020511</t>
  </si>
  <si>
    <t>50</t>
  </si>
  <si>
    <t>895641111</t>
  </si>
  <si>
    <t>Zřízení drenážní vyústě z betonových prefabrikátů dvoudílné</t>
  </si>
  <si>
    <t>-1256180738</t>
  </si>
  <si>
    <t>Zřízení drenážní výustě typové z betonových prefabrikovaných dílců dvoudílné</t>
  </si>
  <si>
    <t>https://podminky.urs.cz/item/CS_URS_2023_01/895641111</t>
  </si>
  <si>
    <t>"viz. C.1.1.a" 3,0</t>
  </si>
  <si>
    <t>51</t>
  </si>
  <si>
    <t>59299014-R</t>
  </si>
  <si>
    <t>Drenážní výusť prefabrikovaná</t>
  </si>
  <si>
    <t>ks</t>
  </si>
  <si>
    <t>60886560</t>
  </si>
  <si>
    <t>52</t>
  </si>
  <si>
    <t>899999003-R</t>
  </si>
  <si>
    <t>M+D dělené kabelové chráničky HDPE DN 110 vč. obsypu kamenivem</t>
  </si>
  <si>
    <t>1296719516</t>
  </si>
  <si>
    <t>"křížení s kabelem CETIN - viz. C.1.2.5.a+b " 6+7,5</t>
  </si>
  <si>
    <t>53</t>
  </si>
  <si>
    <t>899999019-R</t>
  </si>
  <si>
    <t>Napojení potrubí DN 200 na stávající vpust a žlab</t>
  </si>
  <si>
    <t>kpl</t>
  </si>
  <si>
    <t>-1842203401</t>
  </si>
  <si>
    <t>54</t>
  </si>
  <si>
    <t>899999021-R</t>
  </si>
  <si>
    <t>Napojení drenáže na příčný svodný žlab</t>
  </si>
  <si>
    <t>68745236</t>
  </si>
  <si>
    <t>55</t>
  </si>
  <si>
    <t>899231111</t>
  </si>
  <si>
    <t>Výšková úprava uličního vstupu nebo vpusti do 200 mm zvýšením mříže</t>
  </si>
  <si>
    <t>-1953538716</t>
  </si>
  <si>
    <t>https://podminky.urs.cz/item/CS_URS_2023_01/899231111</t>
  </si>
  <si>
    <t>Ostatní konstrukce a práce, bourání</t>
  </si>
  <si>
    <t>56</t>
  </si>
  <si>
    <t>914111111</t>
  </si>
  <si>
    <t>Montáž svislé dopravní značky do velikosti 1 m2 objímkami na sloupek nebo konzolu</t>
  </si>
  <si>
    <t>-1665139963</t>
  </si>
  <si>
    <t>Montáž svislé dopravní značky základní velikosti do 1 m2 objímkami na sloupky nebo konzoly</t>
  </si>
  <si>
    <t>https://podminky.urs.cz/item/CS_URS_2023_01/914111111</t>
  </si>
  <si>
    <t>"viz. C.1.2.5.a" 2,0</t>
  </si>
  <si>
    <t>57</t>
  </si>
  <si>
    <t>40445620</t>
  </si>
  <si>
    <t>zákazové, příkazové dopravní značky B1-B34, C1-15 700mm</t>
  </si>
  <si>
    <t>1073054822</t>
  </si>
  <si>
    <t>Poznámka k položce:_x000D_
B20a</t>
  </si>
  <si>
    <t>58</t>
  </si>
  <si>
    <t>40445649</t>
  </si>
  <si>
    <t>dodatkové tabulky E3-E5, E8, E14-E16 500x150mm</t>
  </si>
  <si>
    <t>-1345444153</t>
  </si>
  <si>
    <t>59</t>
  </si>
  <si>
    <t>914511111</t>
  </si>
  <si>
    <t>Montáž sloupku dopravních značek délky do 3,5 m s betonovým základem</t>
  </si>
  <si>
    <t>-2062857088</t>
  </si>
  <si>
    <t>Montáž sloupku dopravních značek délky do 3,5 m do betonového základu</t>
  </si>
  <si>
    <t>https://podminky.urs.cz/item/CS_URS_2023_01/914511111</t>
  </si>
  <si>
    <t>60</t>
  </si>
  <si>
    <t>40445225</t>
  </si>
  <si>
    <t>sloupek pro dopravní značku Zn D 60mm v 3,5m</t>
  </si>
  <si>
    <t>1225321210</t>
  </si>
  <si>
    <t>61</t>
  </si>
  <si>
    <t>916131213</t>
  </si>
  <si>
    <t>Osazení silničního obrubníku betonového stojatého s boční opěrou do lože z betonu prostého</t>
  </si>
  <si>
    <t>1449928023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</si>
  <si>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</si>
  <si>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</si>
  <si>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"sjezdy - viz. C.1.1.a. " 6,4+4+6,6+8,5+4+5,3+4,6+4,8+10</t>
  </si>
  <si>
    <t>62</t>
  </si>
  <si>
    <t>59217031</t>
  </si>
  <si>
    <t>obrubník betonový silniční 1000x150x250mm</t>
  </si>
  <si>
    <t>-1330286781</t>
  </si>
  <si>
    <t>63</t>
  </si>
  <si>
    <t>916991121</t>
  </si>
  <si>
    <t>Lože pod obrubníky, krajníky nebo obruby z dlažebních kostek z betonu prostého</t>
  </si>
  <si>
    <t>1038477841</t>
  </si>
  <si>
    <t>Lože pod obrubníky, krajníky nebo obruby z dlažebních kostek z betonu prostého</t>
  </si>
  <si>
    <t>https://podminky.urs.cz/item/CS_URS_2023_01/916991121</t>
  </si>
  <si>
    <t>Poznámka k položce:_x000D_
C12/15 X0</t>
  </si>
  <si>
    <t>"lože nad 10 cm" 54,2*0,45*0,05</t>
  </si>
  <si>
    <t>64</t>
  </si>
  <si>
    <t>919735111</t>
  </si>
  <si>
    <t>Řezání stávajícího živičného krytu hl do 50 mm</t>
  </si>
  <si>
    <t>1410358243</t>
  </si>
  <si>
    <t>Řezání stávajícího živičného krytu nebo podkladu hloubky do 50 mm</t>
  </si>
  <si>
    <t>https://podminky.urs.cz/item/CS_URS_2023_01/919735111</t>
  </si>
  <si>
    <t>"ZÚ - viz. C.1.2.5.a+b " 2,5</t>
  </si>
  <si>
    <t>65</t>
  </si>
  <si>
    <t>919794441</t>
  </si>
  <si>
    <t>Úprava ploch kolem hydrantů, šoupat, poklopů a mříží nebo sloupů v živičných krytech pl do 2 m2</t>
  </si>
  <si>
    <t>446109325</t>
  </si>
  <si>
    <t>Úprava ploch kolem hydrantů, šoupat, kanalizačních poklopů a mříží, sloupů apod. v živičných krytech jakékoliv tloušťky, jednotlivě v půdorysné ploše do 2 m2</t>
  </si>
  <si>
    <t>https://podminky.urs.cz/item/CS_URS_2023_01/919794441</t>
  </si>
  <si>
    <t>66</t>
  </si>
  <si>
    <t>935113212</t>
  </si>
  <si>
    <t>Osazení odvodňovacího betonového žlabu s krycím roštem šířky přes 200 mm</t>
  </si>
  <si>
    <t>-2028096410</t>
  </si>
  <si>
    <t>Osazení odvodňovacího žlabu s krycím roštem betonového šířky přes 200 mm</t>
  </si>
  <si>
    <t>https://podminky.urs.cz/item/CS_URS_2023_01/935113212</t>
  </si>
  <si>
    <t xml:space="preserve">Poznámka k položce:_x000D_
V cenách jsou započteny i náklady na předepsané obetonování a lože z betonu._x000D_
</t>
  </si>
  <si>
    <t>"viz. C.1.2.8." 6,0</t>
  </si>
  <si>
    <t>67</t>
  </si>
  <si>
    <t>59299006-R</t>
  </si>
  <si>
    <t>Betonový odvodňovací žlab 450x420x2000 mm (250x320 mm)</t>
  </si>
  <si>
    <t>418974724</t>
  </si>
  <si>
    <t>68</t>
  </si>
  <si>
    <t>55399010-R</t>
  </si>
  <si>
    <t>Rošt ocelový do odvodňovacího žlabu 2000x300 mm</t>
  </si>
  <si>
    <t>1011136072</t>
  </si>
  <si>
    <t>69</t>
  </si>
  <si>
    <t>966008222</t>
  </si>
  <si>
    <t>Bourání betonového nebo polymerbetonového odvodňovacího žlabu š přes 200 mm</t>
  </si>
  <si>
    <t>-739930665</t>
  </si>
  <si>
    <t>Bourání odvodňovacího žlabu s odklizením a uložením vybouraného materiálu na skládku na vzdálenost do 10 m nebo s naložením na dopravní prostředek betonového nebo polymerbetonového s krycím roštem šířky přes 200 mm</t>
  </si>
  <si>
    <t>https://podminky.urs.cz/item/CS_URS_2023_01/966008222</t>
  </si>
  <si>
    <t>"viz. C.1.2.5.a" 6,0</t>
  </si>
  <si>
    <t>997</t>
  </si>
  <si>
    <t>Přesun sutě</t>
  </si>
  <si>
    <t>70</t>
  </si>
  <si>
    <t>997221551</t>
  </si>
  <si>
    <t>Vodorovná doprava suti ze sypkých materiálů do 1 km</t>
  </si>
  <si>
    <t>-1044376583</t>
  </si>
  <si>
    <t>Vodorovná doprava suti bez naložení, ale se složením a s hrubým urovnáním ze sypkých materiálů, na vzdálenost do 1 km</t>
  </si>
  <si>
    <t>https://podminky.urs.cz/item/CS_URS_2023_01/997221551</t>
  </si>
  <si>
    <t>"podkl. kamenivo na dočasnou deponii" 36,337</t>
  </si>
  <si>
    <t>"živice" 12,279+11,528</t>
  </si>
  <si>
    <t>71</t>
  </si>
  <si>
    <t>997221559</t>
  </si>
  <si>
    <t>Příplatek ZKD 1 km u vodorovné dopravy suti ze sypkých materiálů</t>
  </si>
  <si>
    <t>1227403286</t>
  </si>
  <si>
    <t>Vodorovná doprava suti bez naložení, ale se složením a s hrubým urovnáním Příplatek k ceně za každý další i započatý 1 km přes 1 km</t>
  </si>
  <si>
    <t>https://podminky.urs.cz/item/CS_URS_2023_01/997221559</t>
  </si>
  <si>
    <t>"podkl. kamenivo na dočasnou deponii" 5*36,337</t>
  </si>
  <si>
    <t>"živice" 8*(12,279+11,528)</t>
  </si>
  <si>
    <t>72</t>
  </si>
  <si>
    <t>997221571</t>
  </si>
  <si>
    <t>Vodorovná doprava vybouraných hmot do 1 km</t>
  </si>
  <si>
    <t>382554878</t>
  </si>
  <si>
    <t>Vodorovná doprava vybouraných hmot bez naložení, ale se složením a s hrubým urovnáním na vzdálenost do 1 km</t>
  </si>
  <si>
    <t>https://podminky.urs.cz/item/CS_URS_2023_01/997221571</t>
  </si>
  <si>
    <t>"suť ze žlabu" 12,600</t>
  </si>
  <si>
    <t>73</t>
  </si>
  <si>
    <t>997221579</t>
  </si>
  <si>
    <t>Příplatek ZKD 1 km u vodorovné dopravy vybouraných hmot</t>
  </si>
  <si>
    <t>-477529013</t>
  </si>
  <si>
    <t>Vodorovná doprava vybouraných hmot bez naložení, ale se složením a s hrubým urovnáním na vzdálenost Příplatek k ceně za každý další i započatý 1 km přes 1 km</t>
  </si>
  <si>
    <t>https://podminky.urs.cz/item/CS_URS_2023_01/997221579</t>
  </si>
  <si>
    <t>8*12,600</t>
  </si>
  <si>
    <t>74</t>
  </si>
  <si>
    <t>997221615</t>
  </si>
  <si>
    <t>Poplatek za uložení na skládce (skládkovné) stavebního odpadu betonového kód odpadu 17 01 01</t>
  </si>
  <si>
    <t>111961280</t>
  </si>
  <si>
    <t>Poplatek za uložení stavebního odpadu na skládce (skládkovné) z prostého betonu zatříděného do Katalogu odpadů pod kódem 17 01 01</t>
  </si>
  <si>
    <t>https://podminky.urs.cz/item/CS_URS_2023_01/997221615</t>
  </si>
  <si>
    <t>75</t>
  </si>
  <si>
    <t>997221645</t>
  </si>
  <si>
    <t>Poplatek za uložení na skládce (skládkovné) odpadu asfaltového bez dehtu kód odpadu 17 03 02</t>
  </si>
  <si>
    <t>-1049618304</t>
  </si>
  <si>
    <t>Poplatek za uložení stavebního odpadu na skládce (skládkovné) asfaltového bez obsahu dehtu zatříděného do Katalogu odpadů pod kódem 17 03 02</t>
  </si>
  <si>
    <t>https://podminky.urs.cz/item/CS_URS_2023_01/997221645</t>
  </si>
  <si>
    <t>"živice" 23,807</t>
  </si>
  <si>
    <t>998</t>
  </si>
  <si>
    <t>Přesun hmot</t>
  </si>
  <si>
    <t>76</t>
  </si>
  <si>
    <t>998225111</t>
  </si>
  <si>
    <t>Přesun hmot pro pozemní komunikace s krytem z kamene, monolitickým betonovým nebo živičným</t>
  </si>
  <si>
    <t>732819256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</si>
  <si>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</si>
  <si>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</si>
  <si>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77</t>
  </si>
  <si>
    <t>998225191</t>
  </si>
  <si>
    <t>Příplatek k přesunu hmot pro pozemní komunikace s krytem z kamene, živičným, betonovým do 1000 m</t>
  </si>
  <si>
    <t>-149076513</t>
  </si>
  <si>
    <t>Přesun hmot pro komunikace s krytem z kameniva, monolitickým betonovým nebo živičným Příplatek k ceně za zvětšený přesun přes vymezenou největší dopravní vzdálenost do 1000 m</t>
  </si>
  <si>
    <t>https://podminky.urs.cz/item/CS_URS_2023_01/998225191</t>
  </si>
  <si>
    <t>SO-102a - Příkop nerealizované PC V6</t>
  </si>
  <si>
    <t>PSV - Práce a dodávky PSV</t>
  </si>
  <si>
    <t xml:space="preserve">    767 - Konstrukce zámečnické</t>
  </si>
  <si>
    <t>-1537709285</t>
  </si>
  <si>
    <t>"viz. C.1.2.10." 592,0</t>
  </si>
  <si>
    <t>-641376081</t>
  </si>
  <si>
    <t>"viz. C.1.2.10." 178,0</t>
  </si>
  <si>
    <t>131151100</t>
  </si>
  <si>
    <t>Hloubení jam nezapažených v hornině třídy těžitelnosti I skupiny 1 a 2 objem do 20 m3 strojně</t>
  </si>
  <si>
    <t>920633396</t>
  </si>
  <si>
    <t>Hloubení nezapažených jam a zářezů strojně s urovnáním dna do předepsaného profilu a spádu v hornině třídy těžitelnosti I skupiny 1 a 2 do 20 m3</t>
  </si>
  <si>
    <t>https://podminky.urs.cz/item/CS_URS_2023_01/131151100</t>
  </si>
  <si>
    <t>"předpolí s prahem TP - viz. C.1.2.9.a." 3,6*6,2*0,6</t>
  </si>
  <si>
    <t>"předpolí (dlažba) TP - viz. C.1.2.9.a." 2,0*1,2*1,5</t>
  </si>
  <si>
    <t>132151251</t>
  </si>
  <si>
    <t>Hloubení rýh nezapažených š do 2000 mm v hornině třídy těžitelnosti I skupiny 1 a 2 objem do 20 m3 strojně</t>
  </si>
  <si>
    <t>971151453</t>
  </si>
  <si>
    <t>Hloubení nezapažených rýh šířky přes 800 do 2 000 mm strojně s urovnáním dna do předepsaného profilu a spádu v hornině třídy těžitelnosti I skupiny 1 a 2 do 20 m3</t>
  </si>
  <si>
    <t>https://podminky.urs.cz/item/CS_URS_2023_01/132151251</t>
  </si>
  <si>
    <t>"čela TP - viz. C.1.2.9.a." 2,0*1,2*1,1+1,84*1,2*1,35</t>
  </si>
  <si>
    <t>"trubka TP - viz. C.1.2.9.a." 3,7*1,2*1,5</t>
  </si>
  <si>
    <t>-1548535029</t>
  </si>
  <si>
    <t>"přebytečná ornice" 41,5</t>
  </si>
  <si>
    <t>2059689531</t>
  </si>
  <si>
    <t>"přebytečná zemina" 178,0+25,8</t>
  </si>
  <si>
    <t>-1282477350</t>
  </si>
  <si>
    <t>"přebytečná ornice" 592,0*0,2-769,0*0,1</t>
  </si>
  <si>
    <t>"přebytečná zemina" 17,0+12,3-(0,4+3,1)</t>
  </si>
  <si>
    <t>-2036688980</t>
  </si>
  <si>
    <t>"TP - viz. C.1.2.9.a." 2,0*0,35*0,2+1,0*1,0*0,3</t>
  </si>
  <si>
    <t>169221615</t>
  </si>
  <si>
    <t>"přebytečná zemina" 203,8*1,8</t>
  </si>
  <si>
    <t>27129366</t>
  </si>
  <si>
    <t>"přebytečná ornice na hromady" 41,5</t>
  </si>
  <si>
    <t>"přebytečná zemina" 203,8</t>
  </si>
  <si>
    <t>2132246733</t>
  </si>
  <si>
    <t>"čela TP " 2,0*0,6*0,6*2+2,0*0,7*0,5+1,84*0,7*0,75</t>
  </si>
  <si>
    <t>175151101</t>
  </si>
  <si>
    <t>Obsypání potrubí strojně sypaninou bez prohození, uloženou do 3 m</t>
  </si>
  <si>
    <t>321043681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</si>
  <si>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</si>
  <si>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https://podminky.urs.cz/item/CS_URS_2023_01/175151101</t>
  </si>
  <si>
    <t>"TP - viz. C.1.2.9.a." 3,7*(1,2*0,8-3,14*0,25*0,25)</t>
  </si>
  <si>
    <t>58337302</t>
  </si>
  <si>
    <t>štěrkopísek frakce 0/16</t>
  </si>
  <si>
    <t>621690030</t>
  </si>
  <si>
    <t>2,83*1,67*1,01</t>
  </si>
  <si>
    <t>181411123</t>
  </si>
  <si>
    <t>Založení lučního trávníku výsevem pl do 1000 m2 ve svahu přes 1:2 do 1:1</t>
  </si>
  <si>
    <t>2082713528</t>
  </si>
  <si>
    <t>Založení trávníku na půdě předem připravené plochy do 1000 m2 výsevem včetně utažení lučního na svahu přes 1:2 do 1:1</t>
  </si>
  <si>
    <t>https://podminky.urs.cz/item/CS_URS_2023_01/181411123</t>
  </si>
  <si>
    <t>"viz. C.1.2.10." 769,0</t>
  </si>
  <si>
    <t>690958239</t>
  </si>
  <si>
    <t>769*0,02*1,03</t>
  </si>
  <si>
    <t>1563695984</t>
  </si>
  <si>
    <t>"viz. C.1.2.10." 654,0</t>
  </si>
  <si>
    <t>-441774791</t>
  </si>
  <si>
    <t>274311127</t>
  </si>
  <si>
    <t>Základové pasy, prahy, věnce a ostruhy z betonu prostého C 25/30</t>
  </si>
  <si>
    <t>144926701</t>
  </si>
  <si>
    <t>Základové konstrukce z betonu prostého pasy, prahy, věnce a ostruhy ve výkopu nebo na hlavách pilot C 25/30</t>
  </si>
  <si>
    <t>https://podminky.urs.cz/item/CS_URS_2023_01/274311127</t>
  </si>
  <si>
    <t>"čela TP - viz. C.1.2.9.a." 2,0*(0,6*0,6+0,5*1,05)+1,84*(0,6*0,6+0,5*1,5)-3,14*0,25*0,25*0,5*2</t>
  </si>
  <si>
    <t>274354111</t>
  </si>
  <si>
    <t>Bednění základových pasů - zřízení</t>
  </si>
  <si>
    <t>1048668511</t>
  </si>
  <si>
    <t>Bednění základových konstrukcí pasů, prahů, věnců a ostruh zřízení</t>
  </si>
  <si>
    <t>https://podminky.urs.cz/item/CS_URS_2023_01/274354111</t>
  </si>
  <si>
    <t>"čela TP" (2,0+0,6)*2*0,6+(2,0+0,5)*2*1,05+(1,84+0,6)*2*0,6+(1,84+0,5)*2*1,5</t>
  </si>
  <si>
    <t>274354211</t>
  </si>
  <si>
    <t>Bednění základových pasů - odstranění</t>
  </si>
  <si>
    <t>-1363965047</t>
  </si>
  <si>
    <t>Bednění základových konstrukcí pasů, prahů, věnců a ostruh odstranění bednění</t>
  </si>
  <si>
    <t>https://podminky.urs.cz/item/CS_URS_2023_01/274354211</t>
  </si>
  <si>
    <t>451314111</t>
  </si>
  <si>
    <t>Podklad pod dlažbu z betonu prostého C 20/25 tl přes 200 do 250 mm</t>
  </si>
  <si>
    <t>1828887309</t>
  </si>
  <si>
    <t>Podklad pod dlažbu z betonu prostého bez zvýšených nároků na prostředí tř. C 20/25 tl. přes 200 do 250 mm</t>
  </si>
  <si>
    <t>https://podminky.urs.cz/item/CS_URS_2023_01/451314111</t>
  </si>
  <si>
    <t>Poznámka k položce:_x000D_
C12/15</t>
  </si>
  <si>
    <t>"předpolí (dlažba) TP - viz. C.1.2.9.a." 2,0*1,5</t>
  </si>
  <si>
    <t>451573111</t>
  </si>
  <si>
    <t>Lože pod potrubí otevřený výkop ze štěrkopísku</t>
  </si>
  <si>
    <t>1982540769</t>
  </si>
  <si>
    <t>Lože pod potrubí, stoky a drobné objekty v otevřeném výkopu z písku a štěrkopísku do 63 mm</t>
  </si>
  <si>
    <t>https://podminky.urs.cz/item/CS_URS_2023_01/451573111</t>
  </si>
  <si>
    <t>"TP - viz. C.1.2.9.a." 3,7*0,95*0,2</t>
  </si>
  <si>
    <t>452218010</t>
  </si>
  <si>
    <t>Zajišťovací práh z upraveného lomového kamene na sucho</t>
  </si>
  <si>
    <t>-153100813</t>
  </si>
  <si>
    <t>Zajišťovací práh z upraveného lomového kamene na dně a ve svahu melioračních kanálů, s patkami nebo bez patek s dlažbovitou úpravou viditelných ploch na sucho</t>
  </si>
  <si>
    <t>https://podminky.urs.cz/item/CS_URS_2023_01/452218010</t>
  </si>
  <si>
    <t>"TP - viz. C.1.2.9.a." 0,6*6,2*0,6</t>
  </si>
  <si>
    <t>1834933012</t>
  </si>
  <si>
    <t>"předpolí TP - viz. C.1.2.9.a." 3,0*6,0*0,6</t>
  </si>
  <si>
    <t>1216279608</t>
  </si>
  <si>
    <t>10,8/0,6</t>
  </si>
  <si>
    <t>465513227</t>
  </si>
  <si>
    <t>Dlažba z lomového kamene na cementovou maltu s vyspárováním tl 250 mm pro hráze</t>
  </si>
  <si>
    <t>1083388012</t>
  </si>
  <si>
    <t>Dlažba z lomového kamene lomařsky upraveného na cementovou maltu, s vyspárováním cementovou maltou, tl. kamene 250 mm</t>
  </si>
  <si>
    <t>https://podminky.urs.cz/item/CS_URS_2023_01/465513227</t>
  </si>
  <si>
    <t>"předpolí TP - viz. C.1.2.9.a." 2,0*1,5</t>
  </si>
  <si>
    <t>564851111</t>
  </si>
  <si>
    <t>Podklad ze štěrkodrtě ŠD plochy přes 100 m2 tl 150 mm</t>
  </si>
  <si>
    <t>-1528192248</t>
  </si>
  <si>
    <t>Podklad ze štěrkodrti ŠD s rozprostřením a zhutněním plochy přes 100 m2, po zhutnění tl. 150 mm</t>
  </si>
  <si>
    <t>https://podminky.urs.cz/item/CS_URS_2023_01/564851111</t>
  </si>
  <si>
    <t>Poznámka k položce:_x000D_
ŠDb 0-32 mm</t>
  </si>
  <si>
    <t>"TP - viz. C.1.2.9.a." 0,6/0,15</t>
  </si>
  <si>
    <t>1002028348</t>
  </si>
  <si>
    <t>Poznámka k položce:_x000D_
ŠDb 0-63 mm</t>
  </si>
  <si>
    <t>"TP - viz. C.1.2.9.a." 0,8/0,2</t>
  </si>
  <si>
    <t>919541121</t>
  </si>
  <si>
    <t>Zřízení propustku nebo sjezdu z trub ocelových DN přes 400 do 700</t>
  </si>
  <si>
    <t>-1601055489</t>
  </si>
  <si>
    <t>Zřízení propustku nebo sjezdu z trub ocelových DN přes 400 do 700 mm</t>
  </si>
  <si>
    <t>https://podminky.urs.cz/item/CS_URS_2023_01/919541121</t>
  </si>
  <si>
    <t>"viz. C.1.2.9.a." 4,7</t>
  </si>
  <si>
    <t>14399010-R</t>
  </si>
  <si>
    <t>Trubka ocelová podélně svařovaná hladká D 508 t. 12,5 mm</t>
  </si>
  <si>
    <t>857118744</t>
  </si>
  <si>
    <t>938902122</t>
  </si>
  <si>
    <t>Čištění ploch betonových konstrukcí tlakovou vodou</t>
  </si>
  <si>
    <t>1108673116</t>
  </si>
  <si>
    <t>Čištění nádrží, ploch dřevěných nebo betonových konstrukcí, potrubí ploch betonových konstrukcí tlakovou vodou</t>
  </si>
  <si>
    <t>https://podminky.urs.cz/item/CS_URS_2023_01/938902122</t>
  </si>
  <si>
    <t>"napojení nového čela na stávající" 0,5*2,1</t>
  </si>
  <si>
    <t>985323112</t>
  </si>
  <si>
    <t>Spojovací můstek reprofilovaného betonu na cementové bázi tl 2 mm</t>
  </si>
  <si>
    <t>-116582785</t>
  </si>
  <si>
    <t>Spojovací můstek reprofilovaného betonu na cementové bázi, tloušťky 2 mm</t>
  </si>
  <si>
    <t>https://podminky.urs.cz/item/CS_URS_2023_01/985323112</t>
  </si>
  <si>
    <t>1907173046</t>
  </si>
  <si>
    <t>998332011</t>
  </si>
  <si>
    <t>Přesun hmot pro úpravy vodních toků a kanály</t>
  </si>
  <si>
    <t>1365605400</t>
  </si>
  <si>
    <t>Přesun hmot pro úpravy vodních toků a kanály, hráze rybníků apod. dopravní vzdálenost do 500 m</t>
  </si>
  <si>
    <t>https://podminky.urs.cz/item/CS_URS_2023_01/998332011</t>
  </si>
  <si>
    <t>49,293-3,220</t>
  </si>
  <si>
    <t>PSV</t>
  </si>
  <si>
    <t>Práce a dodávky PSV</t>
  </si>
  <si>
    <t>767</t>
  </si>
  <si>
    <t>Konstrukce zámečnické</t>
  </si>
  <si>
    <t>767995114</t>
  </si>
  <si>
    <t>Montáž atypických zámečnických konstrukcí hm přes 20 do 50 kg</t>
  </si>
  <si>
    <t>1019699603</t>
  </si>
  <si>
    <t>Montáž ostatních atypických zámečnických konstrukcí hmotnosti přes 20 do 50 kg</t>
  </si>
  <si>
    <t>https://podminky.urs.cz/item/CS_URS_2023_01/767995114</t>
  </si>
  <si>
    <t>"zábradlí  C - viz. C.1.2.9.b." 35,64</t>
  </si>
  <si>
    <t>55299026-R</t>
  </si>
  <si>
    <t>Ocelové zábradlí dl. 0,82 m, v. 1,1 m se svislou výplní žárově pozinkované+nátěr (základní epoxid., 1x epoxid. , 1x akryl polyuretan.)</t>
  </si>
  <si>
    <t>-110265983</t>
  </si>
  <si>
    <t>767995115</t>
  </si>
  <si>
    <t>Montáž atypických zámečnických konstrukcí hm přes 50 do 100 kg</t>
  </si>
  <si>
    <t>-329939632</t>
  </si>
  <si>
    <t>Montáž ostatních atypických zámečnických konstrukcí hmotnosti přes 50 do 100 kg</t>
  </si>
  <si>
    <t>https://podminky.urs.cz/item/CS_URS_2023_01/767995115</t>
  </si>
  <si>
    <t>"zábradlí  B - viz. C.1.2.9.b." 67,69</t>
  </si>
  <si>
    <t>55299020-R</t>
  </si>
  <si>
    <t>Ocelové zábradlí dl. 2,0 m, v. 1,1 m se svislou výplní žárově pozinkované+nátěr (základní epoxid., 1x epoxid. , 1x akryl polyuretan.)</t>
  </si>
  <si>
    <t>-1029105061</t>
  </si>
  <si>
    <t>Ocelové zábradlí dl. 2,0 m, v. 1,1 m se svislou výplní žárově pozink. + nátěr (základní epoxid., 1x epoxid. , 1x akryl polyuretan.)</t>
  </si>
  <si>
    <t>767995116</t>
  </si>
  <si>
    <t>Montáž atypických zámečnických konstrukcí hm přes 100 do 250 kg</t>
  </si>
  <si>
    <t>868327237</t>
  </si>
  <si>
    <t>Montáž ostatních atypických zámečnických konstrukcí hmotnosti přes 100 do 250 kg</t>
  </si>
  <si>
    <t>https://podminky.urs.cz/item/CS_URS_2023_01/767995116</t>
  </si>
  <si>
    <t>"zábradlí  A - viz. C.1.2.9.b." 2*126,2</t>
  </si>
  <si>
    <t>55299024-R</t>
  </si>
  <si>
    <t>Ocelové zábradlí dl. 4,0 m, v. 1,1 m se svislou výplní žárově pozinkované+nátěr (základní epoxid., 1x epoxid. , 1x akryl polyuretan.)</t>
  </si>
  <si>
    <t>-1881060635</t>
  </si>
  <si>
    <t>998767101</t>
  </si>
  <si>
    <t>Přesun hmot tonážní pro zámečnické konstrukce v objektech v do 6 m</t>
  </si>
  <si>
    <t>-1804025238</t>
  </si>
  <si>
    <t>Přesun hmot pro zámečnické konstrukce stanovený z hmotnosti přesunovaného materiálu vodorovná dopravní vzdálenost do 50 m v objektech výšky do 6 m</t>
  </si>
  <si>
    <t>https://podminky.urs.cz/item/CS_URS_2023_01/998767101</t>
  </si>
  <si>
    <t>VON - Vedlejší a ostatní náklady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</si>
  <si>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</si>
  <si>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</si>
  <si>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</si>
  <si>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</si>
  <si>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</si>
  <si>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</si>
  <si>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</si>
  <si>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</si>
  <si>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</si>
  <si>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soubor</t>
  </si>
  <si>
    <t>1024</t>
  </si>
  <si>
    <t>-1886255009</t>
  </si>
  <si>
    <t xml:space="preserve">Zřízení zařízení staveniště, jeho připojení na sítě a následné odstranění. </t>
  </si>
  <si>
    <t>Poznámka k položce:_x000D_
Zřízení zařízení staveniště, jeho připojení na sítě, oplocení prostoru a jejich následné odstranění. Zajištění přístupu k jednotlivým úsekům stavby za účelem provádění a uvedení do původního stavu po ukončení stavby, náhrada za dočasné zábory ploch. Zřízení a odstranění dočasných komunikací, sjezdů, nájezdů, lávek přes výkopy. Zajištění výkopů zábradlím. Zřízení čistících zón před výjezdem z obvodu staveniště. Zajištění bezpečnosti práce a ochrany životního prostředí.</t>
  </si>
  <si>
    <t>031004000</t>
  </si>
  <si>
    <t>Práce v ochranném pásmu</t>
  </si>
  <si>
    <t>2021104420</t>
  </si>
  <si>
    <t xml:space="preserve">Poznámka k položce:_x000D_
Práce v ochranném pásmu nadzemního vedení VVN, VN, NN a ochranné pásmo lesa._x000D_
</t>
  </si>
  <si>
    <t>VRN9</t>
  </si>
  <si>
    <t>Ostatní náklady</t>
  </si>
  <si>
    <t>090001000</t>
  </si>
  <si>
    <t>Geodetické vytýčení pozemků pro stavbu před zahájením provádění díla</t>
  </si>
  <si>
    <t>-756545237</t>
  </si>
  <si>
    <t>Poznámka k položce:_x000D_
dl. cesty: H4 = 1196 m, příkop dl. 288 m</t>
  </si>
  <si>
    <t>090002000</t>
  </si>
  <si>
    <t xml:space="preserve">Zajištění ochrany a vytýčení podzemních inženýrských sítí </t>
  </si>
  <si>
    <t>-1388880004</t>
  </si>
  <si>
    <t>Zajištění ochrany a vytýčení podzemních inženýrských sítí</t>
  </si>
  <si>
    <t>Poznámka k položce:_x000D_
Zajištění ochrany a vytýčení podzemních inženýrských sítí uvedených v projektové dokumentaci dle podmínek z dokladové části projektu (např. kabel Cetin).</t>
  </si>
  <si>
    <t>091003000</t>
  </si>
  <si>
    <t xml:space="preserve">Geodetické práce po výstavbě </t>
  </si>
  <si>
    <t>-1902243394</t>
  </si>
  <si>
    <t>Geodetické práce po výstavbě</t>
  </si>
  <si>
    <t>Poznámka k položce:_x000D_
Geodetické zaměření skutečně provedeného díla vč. případných geometrických plánů pro kolaudační řízení, případné majetkové vypořádání a zápis díla do KN. 3x v grafické (tištěné) podobě a 1x v digitálním vyhotovení, GP v patřičných počtech pro zápis do KN</t>
  </si>
  <si>
    <t>091204000</t>
  </si>
  <si>
    <t>Dokumentace skutečného provedení stavby</t>
  </si>
  <si>
    <t>-1309848591</t>
  </si>
  <si>
    <t xml:space="preserve">Poznámka k položce:_x000D_
Vypracování projektové dokumentace skutečného provedení díla 3x v grafické (tištěné) podobě a 1x v digitálním vyhotovení (Bude požadováno pouze v případě změn)._x000D_
</t>
  </si>
  <si>
    <t>091404000</t>
  </si>
  <si>
    <t>Zkoušky, atesty a revize podle ČSN a případných jiných právních nebo technických předpisů</t>
  </si>
  <si>
    <t>1213016086</t>
  </si>
  <si>
    <t xml:space="preserve"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Po vytvoření pláně dodavatel zajistí ověření únosnosti pláně a na základě výsledků zajistí u autorizované společnosti ověření vhodnosti navržené směsi pro vylepšení pláně včetně mocnosti. Výsledky budou odsouhlaseny na kontrolním dnu autorským dozorem, dozorem investora a investorem._x000D_
</t>
  </si>
  <si>
    <t>091405000</t>
  </si>
  <si>
    <t xml:space="preserve">Náhrada porušených drenáží </t>
  </si>
  <si>
    <t>-1125043167</t>
  </si>
  <si>
    <t>Náhrada porušených drenáží</t>
  </si>
  <si>
    <t>Poznámka k položce:_x000D_
V ceně je zahrnuto 24 m drenážní trubky vč. spojek, výkop, hutněný zásyp vytěženou zeminou, lože a obsyp štěrkopískem.</t>
  </si>
  <si>
    <t>091806000</t>
  </si>
  <si>
    <t>Zajištění všech nezbytných průzkumů nutných pro řádné provádění a dokončení díla</t>
  </si>
  <si>
    <t>392659149</t>
  </si>
  <si>
    <t xml:space="preserve">Poznámka k položce:_x000D_
- předběžný záchranný archeologický výzkum _x000D_
</t>
  </si>
  <si>
    <t>091806001</t>
  </si>
  <si>
    <t>Analýza všech druhů odpadů ukládaných na skládku</t>
  </si>
  <si>
    <t>1648990144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</si>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</sst>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39001101" TargetMode="External"/><Relationship Id="rId18" Type="http://schemas.openxmlformats.org/officeDocument/2006/relationships/hyperlink" Target="https://podminky.urs.cz/item/CS_URS_2023_01/167151101" TargetMode="External"/><Relationship Id="rId26" Type="http://schemas.openxmlformats.org/officeDocument/2006/relationships/hyperlink" Target="https://podminky.urs.cz/item/CS_URS_2023_01/181951112" TargetMode="External"/><Relationship Id="rId39" Type="http://schemas.openxmlformats.org/officeDocument/2006/relationships/hyperlink" Target="https://podminky.urs.cz/item/CS_URS_2023_01/569931131" TargetMode="External"/><Relationship Id="rId21" Type="http://schemas.openxmlformats.org/officeDocument/2006/relationships/hyperlink" Target="https://podminky.urs.cz/item/CS_URS_2023_01/171201221" TargetMode="External"/><Relationship Id="rId34" Type="http://schemas.openxmlformats.org/officeDocument/2006/relationships/hyperlink" Target="https://podminky.urs.cz/item/CS_URS_2023_01/462519002" TargetMode="External"/><Relationship Id="rId42" Type="http://schemas.openxmlformats.org/officeDocument/2006/relationships/hyperlink" Target="https://podminky.urs.cz/item/CS_URS_2023_01/577134221" TargetMode="External"/><Relationship Id="rId47" Type="http://schemas.openxmlformats.org/officeDocument/2006/relationships/hyperlink" Target="https://podminky.urs.cz/item/CS_URS_2023_01/914111111" TargetMode="External"/><Relationship Id="rId50" Type="http://schemas.openxmlformats.org/officeDocument/2006/relationships/hyperlink" Target="https://podminky.urs.cz/item/CS_URS_2023_01/916991121" TargetMode="External"/><Relationship Id="rId55" Type="http://schemas.openxmlformats.org/officeDocument/2006/relationships/hyperlink" Target="https://podminky.urs.cz/item/CS_URS_2023_01/997221551" TargetMode="External"/><Relationship Id="rId63" Type="http://schemas.openxmlformats.org/officeDocument/2006/relationships/drawing" Target="../drawings/drawing2.xml"/><Relationship Id="rId7" Type="http://schemas.openxmlformats.org/officeDocument/2006/relationships/hyperlink" Target="https://podminky.urs.cz/item/CS_URS_2023_01/122252204" TargetMode="External"/><Relationship Id="rId2" Type="http://schemas.openxmlformats.org/officeDocument/2006/relationships/hyperlink" Target="https://podminky.urs.cz/item/CS_URS_2023_01/113107162" TargetMode="External"/><Relationship Id="rId16" Type="http://schemas.openxmlformats.org/officeDocument/2006/relationships/hyperlink" Target="https://podminky.urs.cz/item/CS_URS_2023_01/162451106" TargetMode="External"/><Relationship Id="rId20" Type="http://schemas.openxmlformats.org/officeDocument/2006/relationships/hyperlink" Target="https://podminky.urs.cz/item/CS_URS_2023_01/171151131" TargetMode="External"/><Relationship Id="rId29" Type="http://schemas.openxmlformats.org/officeDocument/2006/relationships/hyperlink" Target="https://podminky.urs.cz/item/CS_URS_2023_01/182351133" TargetMode="External"/><Relationship Id="rId41" Type="http://schemas.openxmlformats.org/officeDocument/2006/relationships/hyperlink" Target="https://podminky.urs.cz/item/CS_URS_2023_01/573231112" TargetMode="External"/><Relationship Id="rId54" Type="http://schemas.openxmlformats.org/officeDocument/2006/relationships/hyperlink" Target="https://podminky.urs.cz/item/CS_URS_2023_01/966008222" TargetMode="External"/><Relationship Id="rId62" Type="http://schemas.openxmlformats.org/officeDocument/2006/relationships/hyperlink" Target="https://podminky.urs.cz/item/CS_URS_2023_01/998225191" TargetMode="External"/><Relationship Id="rId1" Type="http://schemas.openxmlformats.org/officeDocument/2006/relationships/hyperlink" Target="https://podminky.urs.cz/item/CS_URS_2023_01/112251221" TargetMode="External"/><Relationship Id="rId6" Type="http://schemas.openxmlformats.org/officeDocument/2006/relationships/hyperlink" Target="https://podminky.urs.cz/item/CS_URS_2023_01/121151123" TargetMode="External"/><Relationship Id="rId11" Type="http://schemas.openxmlformats.org/officeDocument/2006/relationships/hyperlink" Target="https://podminky.urs.cz/item/CS_URS_2023_01/132251103" TargetMode="External"/><Relationship Id="rId24" Type="http://schemas.openxmlformats.org/officeDocument/2006/relationships/hyperlink" Target="https://podminky.urs.cz/item/CS_URS_2023_01/174151101" TargetMode="External"/><Relationship Id="rId32" Type="http://schemas.openxmlformats.org/officeDocument/2006/relationships/hyperlink" Target="https://podminky.urs.cz/item/CS_URS_2023_01/452368211" TargetMode="External"/><Relationship Id="rId37" Type="http://schemas.openxmlformats.org/officeDocument/2006/relationships/hyperlink" Target="https://podminky.urs.cz/item/CS_URS_2023_01/564861111" TargetMode="External"/><Relationship Id="rId40" Type="http://schemas.openxmlformats.org/officeDocument/2006/relationships/hyperlink" Target="https://podminky.urs.cz/item/CS_URS_2023_01/573231107" TargetMode="External"/><Relationship Id="rId45" Type="http://schemas.openxmlformats.org/officeDocument/2006/relationships/hyperlink" Target="https://podminky.urs.cz/item/CS_URS_2023_01/895641111" TargetMode="External"/><Relationship Id="rId53" Type="http://schemas.openxmlformats.org/officeDocument/2006/relationships/hyperlink" Target="https://podminky.urs.cz/item/CS_URS_2023_01/935113212" TargetMode="External"/><Relationship Id="rId58" Type="http://schemas.openxmlformats.org/officeDocument/2006/relationships/hyperlink" Target="https://podminky.urs.cz/item/CS_URS_2023_01/997221579" TargetMode="External"/><Relationship Id="rId5" Type="http://schemas.openxmlformats.org/officeDocument/2006/relationships/hyperlink" Target="https://podminky.urs.cz/item/CS_URS_2023_01/119001421" TargetMode="External"/><Relationship Id="rId15" Type="http://schemas.openxmlformats.org/officeDocument/2006/relationships/hyperlink" Target="https://podminky.urs.cz/item/CS_URS_2023_01/162351104" TargetMode="External"/><Relationship Id="rId23" Type="http://schemas.openxmlformats.org/officeDocument/2006/relationships/hyperlink" Target="https://podminky.urs.cz/item/CS_URS_2023_01/171251201" TargetMode="External"/><Relationship Id="rId28" Type="http://schemas.openxmlformats.org/officeDocument/2006/relationships/hyperlink" Target="https://podminky.urs.cz/item/CS_URS_2023_01/182251101" TargetMode="External"/><Relationship Id="rId36" Type="http://schemas.openxmlformats.org/officeDocument/2006/relationships/hyperlink" Target="https://podminky.urs.cz/item/CS_URS_2023_01/564752111" TargetMode="External"/><Relationship Id="rId49" Type="http://schemas.openxmlformats.org/officeDocument/2006/relationships/hyperlink" Target="https://podminky.urs.cz/item/CS_URS_2023_01/916131213" TargetMode="External"/><Relationship Id="rId57" Type="http://schemas.openxmlformats.org/officeDocument/2006/relationships/hyperlink" Target="https://podminky.urs.cz/item/CS_URS_2023_01/997221571" TargetMode="External"/><Relationship Id="rId61" Type="http://schemas.openxmlformats.org/officeDocument/2006/relationships/hyperlink" Target="https://podminky.urs.cz/item/CS_URS_2023_01/998225111" TargetMode="External"/><Relationship Id="rId10" Type="http://schemas.openxmlformats.org/officeDocument/2006/relationships/hyperlink" Target="https://podminky.urs.cz/item/CS_URS_2023_01/131251100" TargetMode="External"/><Relationship Id="rId19" Type="http://schemas.openxmlformats.org/officeDocument/2006/relationships/hyperlink" Target="https://podminky.urs.cz/item/CS_URS_2023_01/167151111" TargetMode="External"/><Relationship Id="rId31" Type="http://schemas.openxmlformats.org/officeDocument/2006/relationships/hyperlink" Target="https://podminky.urs.cz/item/CS_URS_2023_01/212755215" TargetMode="External"/><Relationship Id="rId44" Type="http://schemas.openxmlformats.org/officeDocument/2006/relationships/hyperlink" Target="https://podminky.urs.cz/item/CS_URS_2023_01/871350410" TargetMode="External"/><Relationship Id="rId52" Type="http://schemas.openxmlformats.org/officeDocument/2006/relationships/hyperlink" Target="https://podminky.urs.cz/item/CS_URS_2023_01/919794441" TargetMode="External"/><Relationship Id="rId60" Type="http://schemas.openxmlformats.org/officeDocument/2006/relationships/hyperlink" Target="https://podminky.urs.cz/item/CS_URS_2023_01/997221645" TargetMode="External"/><Relationship Id="rId4" Type="http://schemas.openxmlformats.org/officeDocument/2006/relationships/hyperlink" Target="https://podminky.urs.cz/item/CS_URS_2023_01/113154122" TargetMode="External"/><Relationship Id="rId9" Type="http://schemas.openxmlformats.org/officeDocument/2006/relationships/hyperlink" Target="https://podminky.urs.cz/item/CS_URS_2023_01/122911121" TargetMode="External"/><Relationship Id="rId14" Type="http://schemas.openxmlformats.org/officeDocument/2006/relationships/hyperlink" Target="https://podminky.urs.cz/item/CS_URS_2023_01/162351103" TargetMode="External"/><Relationship Id="rId22" Type="http://schemas.openxmlformats.org/officeDocument/2006/relationships/hyperlink" Target="https://podminky.urs.cz/item/CS_URS_2023_01/171251101" TargetMode="External"/><Relationship Id="rId27" Type="http://schemas.openxmlformats.org/officeDocument/2006/relationships/hyperlink" Target="https://podminky.urs.cz/item/CS_URS_2023_01/182151111" TargetMode="External"/><Relationship Id="rId30" Type="http://schemas.openxmlformats.org/officeDocument/2006/relationships/hyperlink" Target="https://podminky.urs.cz/item/CS_URS_2023_01/211561111" TargetMode="External"/><Relationship Id="rId35" Type="http://schemas.openxmlformats.org/officeDocument/2006/relationships/hyperlink" Target="https://podminky.urs.cz/item/CS_URS_2023_01/561041131" TargetMode="External"/><Relationship Id="rId43" Type="http://schemas.openxmlformats.org/officeDocument/2006/relationships/hyperlink" Target="https://podminky.urs.cz/item/CS_URS_2023_01/599142111" TargetMode="External"/><Relationship Id="rId48" Type="http://schemas.openxmlformats.org/officeDocument/2006/relationships/hyperlink" Target="https://podminky.urs.cz/item/CS_URS_2023_01/914511111" TargetMode="External"/><Relationship Id="rId56" Type="http://schemas.openxmlformats.org/officeDocument/2006/relationships/hyperlink" Target="https://podminky.urs.cz/item/CS_URS_2023_01/997221559" TargetMode="External"/><Relationship Id="rId8" Type="http://schemas.openxmlformats.org/officeDocument/2006/relationships/hyperlink" Target="https://podminky.urs.cz/item/CS_URS_2023_01/122252206" TargetMode="External"/><Relationship Id="rId51" Type="http://schemas.openxmlformats.org/officeDocument/2006/relationships/hyperlink" Target="https://podminky.urs.cz/item/CS_URS_2023_01/919735111" TargetMode="External"/><Relationship Id="rId3" Type="http://schemas.openxmlformats.org/officeDocument/2006/relationships/hyperlink" Target="https://podminky.urs.cz/item/CS_URS_2023_01/113107181" TargetMode="External"/><Relationship Id="rId12" Type="http://schemas.openxmlformats.org/officeDocument/2006/relationships/hyperlink" Target="https://podminky.urs.cz/item/CS_URS_2023_01/132251252" TargetMode="External"/><Relationship Id="rId17" Type="http://schemas.openxmlformats.org/officeDocument/2006/relationships/hyperlink" Target="https://podminky.urs.cz/item/CS_URS_2023_01/162751117" TargetMode="External"/><Relationship Id="rId25" Type="http://schemas.openxmlformats.org/officeDocument/2006/relationships/hyperlink" Target="https://podminky.urs.cz/item/CS_URS_2023_01/181451123" TargetMode="External"/><Relationship Id="rId33" Type="http://schemas.openxmlformats.org/officeDocument/2006/relationships/hyperlink" Target="https://podminky.urs.cz/item/CS_URS_2023_01/462511270" TargetMode="External"/><Relationship Id="rId38" Type="http://schemas.openxmlformats.org/officeDocument/2006/relationships/hyperlink" Target="https://podminky.urs.cz/item/CS_URS_2023_01/565135121" TargetMode="External"/><Relationship Id="rId46" Type="http://schemas.openxmlformats.org/officeDocument/2006/relationships/hyperlink" Target="https://podminky.urs.cz/item/CS_URS_2023_01/899231111" TargetMode="External"/><Relationship Id="rId59" Type="http://schemas.openxmlformats.org/officeDocument/2006/relationships/hyperlink" Target="https://podminky.urs.cz/item/CS_URS_2023_01/997221615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71151131" TargetMode="External"/><Relationship Id="rId13" Type="http://schemas.openxmlformats.org/officeDocument/2006/relationships/hyperlink" Target="https://podminky.urs.cz/item/CS_URS_2023_01/181411123" TargetMode="External"/><Relationship Id="rId18" Type="http://schemas.openxmlformats.org/officeDocument/2006/relationships/hyperlink" Target="https://podminky.urs.cz/item/CS_URS_2023_01/274354211" TargetMode="External"/><Relationship Id="rId26" Type="http://schemas.openxmlformats.org/officeDocument/2006/relationships/hyperlink" Target="https://podminky.urs.cz/item/CS_URS_2023_01/564861111" TargetMode="External"/><Relationship Id="rId3" Type="http://schemas.openxmlformats.org/officeDocument/2006/relationships/hyperlink" Target="https://podminky.urs.cz/item/CS_URS_2023_01/131151100" TargetMode="External"/><Relationship Id="rId21" Type="http://schemas.openxmlformats.org/officeDocument/2006/relationships/hyperlink" Target="https://podminky.urs.cz/item/CS_URS_2023_01/452218010" TargetMode="External"/><Relationship Id="rId34" Type="http://schemas.openxmlformats.org/officeDocument/2006/relationships/hyperlink" Target="https://podminky.urs.cz/item/CS_URS_2023_01/767995116" TargetMode="External"/><Relationship Id="rId7" Type="http://schemas.openxmlformats.org/officeDocument/2006/relationships/hyperlink" Target="https://podminky.urs.cz/item/CS_URS_2023_01/167151101" TargetMode="External"/><Relationship Id="rId12" Type="http://schemas.openxmlformats.org/officeDocument/2006/relationships/hyperlink" Target="https://podminky.urs.cz/item/CS_URS_2023_01/175151101" TargetMode="External"/><Relationship Id="rId17" Type="http://schemas.openxmlformats.org/officeDocument/2006/relationships/hyperlink" Target="https://podminky.urs.cz/item/CS_URS_2023_01/274354111" TargetMode="External"/><Relationship Id="rId25" Type="http://schemas.openxmlformats.org/officeDocument/2006/relationships/hyperlink" Target="https://podminky.urs.cz/item/CS_URS_2023_01/564851111" TargetMode="External"/><Relationship Id="rId33" Type="http://schemas.openxmlformats.org/officeDocument/2006/relationships/hyperlink" Target="https://podminky.urs.cz/item/CS_URS_2023_01/767995115" TargetMode="External"/><Relationship Id="rId2" Type="http://schemas.openxmlformats.org/officeDocument/2006/relationships/hyperlink" Target="https://podminky.urs.cz/item/CS_URS_2023_01/122252204" TargetMode="External"/><Relationship Id="rId16" Type="http://schemas.openxmlformats.org/officeDocument/2006/relationships/hyperlink" Target="https://podminky.urs.cz/item/CS_URS_2023_01/274311127" TargetMode="External"/><Relationship Id="rId20" Type="http://schemas.openxmlformats.org/officeDocument/2006/relationships/hyperlink" Target="https://podminky.urs.cz/item/CS_URS_2023_01/451573111" TargetMode="External"/><Relationship Id="rId29" Type="http://schemas.openxmlformats.org/officeDocument/2006/relationships/hyperlink" Target="https://podminky.urs.cz/item/CS_URS_2023_01/985323112" TargetMode="External"/><Relationship Id="rId1" Type="http://schemas.openxmlformats.org/officeDocument/2006/relationships/hyperlink" Target="https://podminky.urs.cz/item/CS_URS_2023_01/121151123" TargetMode="External"/><Relationship Id="rId6" Type="http://schemas.openxmlformats.org/officeDocument/2006/relationships/hyperlink" Target="https://podminky.urs.cz/item/CS_URS_2023_01/162751117" TargetMode="External"/><Relationship Id="rId11" Type="http://schemas.openxmlformats.org/officeDocument/2006/relationships/hyperlink" Target="https://podminky.urs.cz/item/CS_URS_2023_01/174151101" TargetMode="External"/><Relationship Id="rId24" Type="http://schemas.openxmlformats.org/officeDocument/2006/relationships/hyperlink" Target="https://podminky.urs.cz/item/CS_URS_2023_01/465513227" TargetMode="External"/><Relationship Id="rId32" Type="http://schemas.openxmlformats.org/officeDocument/2006/relationships/hyperlink" Target="https://podminky.urs.cz/item/CS_URS_2023_01/767995114" TargetMode="External"/><Relationship Id="rId5" Type="http://schemas.openxmlformats.org/officeDocument/2006/relationships/hyperlink" Target="https://podminky.urs.cz/item/CS_URS_2023_01/162351104" TargetMode="External"/><Relationship Id="rId15" Type="http://schemas.openxmlformats.org/officeDocument/2006/relationships/hyperlink" Target="https://podminky.urs.cz/item/CS_URS_2023_01/182351133" TargetMode="External"/><Relationship Id="rId23" Type="http://schemas.openxmlformats.org/officeDocument/2006/relationships/hyperlink" Target="https://podminky.urs.cz/item/CS_URS_2023_01/462519002" TargetMode="External"/><Relationship Id="rId28" Type="http://schemas.openxmlformats.org/officeDocument/2006/relationships/hyperlink" Target="https://podminky.urs.cz/item/CS_URS_2023_01/938902122" TargetMode="External"/><Relationship Id="rId36" Type="http://schemas.openxmlformats.org/officeDocument/2006/relationships/drawing" Target="../drawings/drawing3.xml"/><Relationship Id="rId10" Type="http://schemas.openxmlformats.org/officeDocument/2006/relationships/hyperlink" Target="https://podminky.urs.cz/item/CS_URS_2023_01/171251201" TargetMode="External"/><Relationship Id="rId19" Type="http://schemas.openxmlformats.org/officeDocument/2006/relationships/hyperlink" Target="https://podminky.urs.cz/item/CS_URS_2023_01/451314111" TargetMode="External"/><Relationship Id="rId31" Type="http://schemas.openxmlformats.org/officeDocument/2006/relationships/hyperlink" Target="https://podminky.urs.cz/item/CS_URS_2023_01/998332011" TargetMode="External"/><Relationship Id="rId4" Type="http://schemas.openxmlformats.org/officeDocument/2006/relationships/hyperlink" Target="https://podminky.urs.cz/item/CS_URS_2023_01/132151251" TargetMode="External"/><Relationship Id="rId9" Type="http://schemas.openxmlformats.org/officeDocument/2006/relationships/hyperlink" Target="https://podminky.urs.cz/item/CS_URS_2023_01/171201221" TargetMode="External"/><Relationship Id="rId14" Type="http://schemas.openxmlformats.org/officeDocument/2006/relationships/hyperlink" Target="https://podminky.urs.cz/item/CS_URS_2023_01/182151111" TargetMode="External"/><Relationship Id="rId22" Type="http://schemas.openxmlformats.org/officeDocument/2006/relationships/hyperlink" Target="https://podminky.urs.cz/item/CS_URS_2023_01/462511270" TargetMode="External"/><Relationship Id="rId27" Type="http://schemas.openxmlformats.org/officeDocument/2006/relationships/hyperlink" Target="https://podminky.urs.cz/item/CS_URS_2023_01/919541121" TargetMode="External"/><Relationship Id="rId30" Type="http://schemas.openxmlformats.org/officeDocument/2006/relationships/hyperlink" Target="https://podminky.urs.cz/item/CS_URS_2023_01/998225111" TargetMode="External"/><Relationship Id="rId35" Type="http://schemas.openxmlformats.org/officeDocument/2006/relationships/hyperlink" Target="https://podminky.urs.cz/item/CS_URS_2023_01/99876710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2" t="s">
        <v>14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21"/>
      <c r="AQ5" s="21"/>
      <c r="AR5" s="19"/>
      <c r="BE5" s="29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04" t="s">
        <v>17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21"/>
      <c r="AQ6" s="21"/>
      <c r="AR6" s="19"/>
      <c r="BE6" s="30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0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0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0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00"/>
      <c r="BS13" s="16" t="s">
        <v>6</v>
      </c>
    </row>
    <row r="14" spans="1:74" ht="12.75">
      <c r="B14" s="20"/>
      <c r="C14" s="21"/>
      <c r="D14" s="21"/>
      <c r="E14" s="305" t="s">
        <v>30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0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0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0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0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0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0"/>
    </row>
    <row r="23" spans="1:71" s="1" customFormat="1" ht="47.25" customHeight="1">
      <c r="B23" s="20"/>
      <c r="C23" s="21"/>
      <c r="D23" s="21"/>
      <c r="E23" s="307" t="s">
        <v>36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21"/>
      <c r="AP23" s="21"/>
      <c r="AQ23" s="21"/>
      <c r="AR23" s="19"/>
      <c r="BE23" s="30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0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8">
        <f>ROUND(AG54,2)</f>
        <v>0</v>
      </c>
      <c r="AL26" s="309"/>
      <c r="AM26" s="309"/>
      <c r="AN26" s="309"/>
      <c r="AO26" s="309"/>
      <c r="AP26" s="35"/>
      <c r="AQ26" s="35"/>
      <c r="AR26" s="38"/>
      <c r="BE26" s="30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0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0" t="s">
        <v>38</v>
      </c>
      <c r="M28" s="310"/>
      <c r="N28" s="310"/>
      <c r="O28" s="310"/>
      <c r="P28" s="310"/>
      <c r="Q28" s="35"/>
      <c r="R28" s="35"/>
      <c r="S28" s="35"/>
      <c r="T28" s="35"/>
      <c r="U28" s="35"/>
      <c r="V28" s="35"/>
      <c r="W28" s="310" t="s">
        <v>39</v>
      </c>
      <c r="X28" s="310"/>
      <c r="Y28" s="310"/>
      <c r="Z28" s="310"/>
      <c r="AA28" s="310"/>
      <c r="AB28" s="310"/>
      <c r="AC28" s="310"/>
      <c r="AD28" s="310"/>
      <c r="AE28" s="310"/>
      <c r="AF28" s="35"/>
      <c r="AG28" s="35"/>
      <c r="AH28" s="35"/>
      <c r="AI28" s="35"/>
      <c r="AJ28" s="35"/>
      <c r="AK28" s="310" t="s">
        <v>40</v>
      </c>
      <c r="AL28" s="310"/>
      <c r="AM28" s="310"/>
      <c r="AN28" s="310"/>
      <c r="AO28" s="310"/>
      <c r="AP28" s="35"/>
      <c r="AQ28" s="35"/>
      <c r="AR28" s="38"/>
      <c r="BE28" s="300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13">
        <v>0.21</v>
      </c>
      <c r="M29" s="312"/>
      <c r="N29" s="312"/>
      <c r="O29" s="312"/>
      <c r="P29" s="312"/>
      <c r="Q29" s="40"/>
      <c r="R29" s="40"/>
      <c r="S29" s="40"/>
      <c r="T29" s="40"/>
      <c r="U29" s="40"/>
      <c r="V29" s="40"/>
      <c r="W29" s="311">
        <f>ROUND(AZ54, 2)</f>
        <v>0</v>
      </c>
      <c r="X29" s="312"/>
      <c r="Y29" s="312"/>
      <c r="Z29" s="312"/>
      <c r="AA29" s="312"/>
      <c r="AB29" s="312"/>
      <c r="AC29" s="312"/>
      <c r="AD29" s="312"/>
      <c r="AE29" s="312"/>
      <c r="AF29" s="40"/>
      <c r="AG29" s="40"/>
      <c r="AH29" s="40"/>
      <c r="AI29" s="40"/>
      <c r="AJ29" s="40"/>
      <c r="AK29" s="311">
        <f>ROUND(AV54, 2)</f>
        <v>0</v>
      </c>
      <c r="AL29" s="312"/>
      <c r="AM29" s="312"/>
      <c r="AN29" s="312"/>
      <c r="AO29" s="312"/>
      <c r="AP29" s="40"/>
      <c r="AQ29" s="40"/>
      <c r="AR29" s="41"/>
      <c r="BE29" s="301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13">
        <v>0.15</v>
      </c>
      <c r="M30" s="312"/>
      <c r="N30" s="312"/>
      <c r="O30" s="312"/>
      <c r="P30" s="312"/>
      <c r="Q30" s="40"/>
      <c r="R30" s="40"/>
      <c r="S30" s="40"/>
      <c r="T30" s="40"/>
      <c r="U30" s="40"/>
      <c r="V30" s="40"/>
      <c r="W30" s="311">
        <f>ROUND(BA54, 2)</f>
        <v>0</v>
      </c>
      <c r="X30" s="312"/>
      <c r="Y30" s="312"/>
      <c r="Z30" s="312"/>
      <c r="AA30" s="312"/>
      <c r="AB30" s="312"/>
      <c r="AC30" s="312"/>
      <c r="AD30" s="312"/>
      <c r="AE30" s="312"/>
      <c r="AF30" s="40"/>
      <c r="AG30" s="40"/>
      <c r="AH30" s="40"/>
      <c r="AI30" s="40"/>
      <c r="AJ30" s="40"/>
      <c r="AK30" s="311">
        <f>ROUND(AW54, 2)</f>
        <v>0</v>
      </c>
      <c r="AL30" s="312"/>
      <c r="AM30" s="312"/>
      <c r="AN30" s="312"/>
      <c r="AO30" s="312"/>
      <c r="AP30" s="40"/>
      <c r="AQ30" s="40"/>
      <c r="AR30" s="41"/>
      <c r="BE30" s="301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13">
        <v>0.21</v>
      </c>
      <c r="M31" s="312"/>
      <c r="N31" s="312"/>
      <c r="O31" s="312"/>
      <c r="P31" s="312"/>
      <c r="Q31" s="40"/>
      <c r="R31" s="40"/>
      <c r="S31" s="40"/>
      <c r="T31" s="40"/>
      <c r="U31" s="40"/>
      <c r="V31" s="40"/>
      <c r="W31" s="311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F31" s="40"/>
      <c r="AG31" s="40"/>
      <c r="AH31" s="40"/>
      <c r="AI31" s="40"/>
      <c r="AJ31" s="40"/>
      <c r="AK31" s="311">
        <v>0</v>
      </c>
      <c r="AL31" s="312"/>
      <c r="AM31" s="312"/>
      <c r="AN31" s="312"/>
      <c r="AO31" s="312"/>
      <c r="AP31" s="40"/>
      <c r="AQ31" s="40"/>
      <c r="AR31" s="41"/>
      <c r="BE31" s="301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13">
        <v>0.15</v>
      </c>
      <c r="M32" s="312"/>
      <c r="N32" s="312"/>
      <c r="O32" s="312"/>
      <c r="P32" s="312"/>
      <c r="Q32" s="40"/>
      <c r="R32" s="40"/>
      <c r="S32" s="40"/>
      <c r="T32" s="40"/>
      <c r="U32" s="40"/>
      <c r="V32" s="40"/>
      <c r="W32" s="311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F32" s="40"/>
      <c r="AG32" s="40"/>
      <c r="AH32" s="40"/>
      <c r="AI32" s="40"/>
      <c r="AJ32" s="40"/>
      <c r="AK32" s="311">
        <v>0</v>
      </c>
      <c r="AL32" s="312"/>
      <c r="AM32" s="312"/>
      <c r="AN32" s="312"/>
      <c r="AO32" s="312"/>
      <c r="AP32" s="40"/>
      <c r="AQ32" s="40"/>
      <c r="AR32" s="41"/>
      <c r="BE32" s="301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13">
        <v>0</v>
      </c>
      <c r="M33" s="312"/>
      <c r="N33" s="312"/>
      <c r="O33" s="312"/>
      <c r="P33" s="312"/>
      <c r="Q33" s="40"/>
      <c r="R33" s="40"/>
      <c r="S33" s="40"/>
      <c r="T33" s="40"/>
      <c r="U33" s="40"/>
      <c r="V33" s="40"/>
      <c r="W33" s="311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F33" s="40"/>
      <c r="AG33" s="40"/>
      <c r="AH33" s="40"/>
      <c r="AI33" s="40"/>
      <c r="AJ33" s="40"/>
      <c r="AK33" s="311">
        <v>0</v>
      </c>
      <c r="AL33" s="312"/>
      <c r="AM33" s="312"/>
      <c r="AN33" s="312"/>
      <c r="AO33" s="312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14" t="s">
        <v>49</v>
      </c>
      <c r="Y35" s="315"/>
      <c r="Z35" s="315"/>
      <c r="AA35" s="315"/>
      <c r="AB35" s="315"/>
      <c r="AC35" s="44"/>
      <c r="AD35" s="44"/>
      <c r="AE35" s="44"/>
      <c r="AF35" s="44"/>
      <c r="AG35" s="44"/>
      <c r="AH35" s="44"/>
      <c r="AI35" s="44"/>
      <c r="AJ35" s="44"/>
      <c r="AK35" s="316">
        <f>SUM(AK26:AK33)</f>
        <v>0</v>
      </c>
      <c r="AL35" s="315"/>
      <c r="AM35" s="315"/>
      <c r="AN35" s="315"/>
      <c r="AO35" s="31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PAT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8" t="str">
        <f>K6</f>
        <v>Společná zařízení v k.ú. Hnátnice - Polní cesta H4</v>
      </c>
      <c r="M45" s="319"/>
      <c r="N45" s="319"/>
      <c r="O45" s="319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20" t="str">
        <f>IF(AN8= "","",AN8)</f>
        <v>23. 3. 2023</v>
      </c>
      <c r="AN47" s="320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Ústí nad Orlicí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21" t="str">
        <f>IF(E17="","",E17)</f>
        <v>Agroprojekce Litomyšl, s.r.o.</v>
      </c>
      <c r="AN49" s="322"/>
      <c r="AO49" s="322"/>
      <c r="AP49" s="322"/>
      <c r="AQ49" s="35"/>
      <c r="AR49" s="38"/>
      <c r="AS49" s="323" t="s">
        <v>51</v>
      </c>
      <c r="AT49" s="324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21" t="str">
        <f>IF(E20="","",E20)</f>
        <v xml:space="preserve"> </v>
      </c>
      <c r="AN50" s="322"/>
      <c r="AO50" s="322"/>
      <c r="AP50" s="322"/>
      <c r="AQ50" s="35"/>
      <c r="AR50" s="38"/>
      <c r="AS50" s="325"/>
      <c r="AT50" s="326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7"/>
      <c r="AT51" s="328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29" t="s">
        <v>52</v>
      </c>
      <c r="D52" s="330"/>
      <c r="E52" s="330"/>
      <c r="F52" s="330"/>
      <c r="G52" s="330"/>
      <c r="H52" s="65"/>
      <c r="I52" s="331" t="s">
        <v>53</v>
      </c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  <c r="AA52" s="330"/>
      <c r="AB52" s="330"/>
      <c r="AC52" s="330"/>
      <c r="AD52" s="330"/>
      <c r="AE52" s="330"/>
      <c r="AF52" s="330"/>
      <c r="AG52" s="332" t="s">
        <v>54</v>
      </c>
      <c r="AH52" s="330"/>
      <c r="AI52" s="330"/>
      <c r="AJ52" s="330"/>
      <c r="AK52" s="330"/>
      <c r="AL52" s="330"/>
      <c r="AM52" s="330"/>
      <c r="AN52" s="331" t="s">
        <v>55</v>
      </c>
      <c r="AO52" s="330"/>
      <c r="AP52" s="330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6">
        <f>ROUND(SUM(AG55:AG57),2)</f>
        <v>0</v>
      </c>
      <c r="AH54" s="336"/>
      <c r="AI54" s="336"/>
      <c r="AJ54" s="336"/>
      <c r="AK54" s="336"/>
      <c r="AL54" s="336"/>
      <c r="AM54" s="336"/>
      <c r="AN54" s="337">
        <f>SUM(AG54,AT54)</f>
        <v>0</v>
      </c>
      <c r="AO54" s="337"/>
      <c r="AP54" s="337"/>
      <c r="AQ54" s="77" t="s">
        <v>19</v>
      </c>
      <c r="AR54" s="78"/>
      <c r="AS54" s="79">
        <f>ROUND(SUM(AS55:AS57),2)</f>
        <v>0</v>
      </c>
      <c r="AT54" s="80">
        <f>ROUND(SUM(AV54:AW54),2)</f>
        <v>0</v>
      </c>
      <c r="AU54" s="81">
        <f>ROUND(SUM(AU55:AU57),5)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ROUND(SUM(AZ55:AZ57),2)</f>
        <v>0</v>
      </c>
      <c r="BA54" s="80">
        <f>ROUND(SUM(BA55:BA57),2)</f>
        <v>0</v>
      </c>
      <c r="BB54" s="80">
        <f>ROUND(SUM(BB55:BB57),2)</f>
        <v>0</v>
      </c>
      <c r="BC54" s="80">
        <f>ROUND(SUM(BC55:BC57),2)</f>
        <v>0</v>
      </c>
      <c r="BD54" s="82">
        <f>ROUND(SUM(BD55:BD57),2)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6.5" customHeight="1">
      <c r="A55" s="85" t="s">
        <v>75</v>
      </c>
      <c r="B55" s="86"/>
      <c r="C55" s="87"/>
      <c r="D55" s="335" t="s">
        <v>76</v>
      </c>
      <c r="E55" s="335"/>
      <c r="F55" s="335"/>
      <c r="G55" s="335"/>
      <c r="H55" s="335"/>
      <c r="I55" s="88"/>
      <c r="J55" s="335" t="s">
        <v>77</v>
      </c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5"/>
      <c r="V55" s="335"/>
      <c r="W55" s="335"/>
      <c r="X55" s="335"/>
      <c r="Y55" s="335"/>
      <c r="Z55" s="335"/>
      <c r="AA55" s="335"/>
      <c r="AB55" s="335"/>
      <c r="AC55" s="335"/>
      <c r="AD55" s="335"/>
      <c r="AE55" s="335"/>
      <c r="AF55" s="335"/>
      <c r="AG55" s="333">
        <f>'SO-102 - Polní cesta H4'!J30</f>
        <v>0</v>
      </c>
      <c r="AH55" s="334"/>
      <c r="AI55" s="334"/>
      <c r="AJ55" s="334"/>
      <c r="AK55" s="334"/>
      <c r="AL55" s="334"/>
      <c r="AM55" s="334"/>
      <c r="AN55" s="333">
        <f>SUM(AG55,AT55)</f>
        <v>0</v>
      </c>
      <c r="AO55" s="334"/>
      <c r="AP55" s="334"/>
      <c r="AQ55" s="89" t="s">
        <v>78</v>
      </c>
      <c r="AR55" s="90"/>
      <c r="AS55" s="91">
        <v>0</v>
      </c>
      <c r="AT55" s="92">
        <f>ROUND(SUM(AV55:AW55),2)</f>
        <v>0</v>
      </c>
      <c r="AU55" s="93">
        <f>'SO-102 - Polní cesta H4'!P88</f>
        <v>0</v>
      </c>
      <c r="AV55" s="92">
        <f>'SO-102 - Polní cesta H4'!J33</f>
        <v>0</v>
      </c>
      <c r="AW55" s="92">
        <f>'SO-102 - Polní cesta H4'!J34</f>
        <v>0</v>
      </c>
      <c r="AX55" s="92">
        <f>'SO-102 - Polní cesta H4'!J35</f>
        <v>0</v>
      </c>
      <c r="AY55" s="92">
        <f>'SO-102 - Polní cesta H4'!J36</f>
        <v>0</v>
      </c>
      <c r="AZ55" s="92">
        <f>'SO-102 - Polní cesta H4'!F33</f>
        <v>0</v>
      </c>
      <c r="BA55" s="92">
        <f>'SO-102 - Polní cesta H4'!F34</f>
        <v>0</v>
      </c>
      <c r="BB55" s="92">
        <f>'SO-102 - Polní cesta H4'!F35</f>
        <v>0</v>
      </c>
      <c r="BC55" s="92">
        <f>'SO-102 - Polní cesta H4'!F36</f>
        <v>0</v>
      </c>
      <c r="BD55" s="94">
        <f>'SO-102 - Polní cesta H4'!F37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24.75" customHeight="1">
      <c r="A56" s="85" t="s">
        <v>75</v>
      </c>
      <c r="B56" s="86"/>
      <c r="C56" s="87"/>
      <c r="D56" s="335" t="s">
        <v>83</v>
      </c>
      <c r="E56" s="335"/>
      <c r="F56" s="335"/>
      <c r="G56" s="335"/>
      <c r="H56" s="335"/>
      <c r="I56" s="88"/>
      <c r="J56" s="335" t="s">
        <v>84</v>
      </c>
      <c r="K56" s="335"/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5"/>
      <c r="X56" s="335"/>
      <c r="Y56" s="335"/>
      <c r="Z56" s="335"/>
      <c r="AA56" s="335"/>
      <c r="AB56" s="335"/>
      <c r="AC56" s="335"/>
      <c r="AD56" s="335"/>
      <c r="AE56" s="335"/>
      <c r="AF56" s="335"/>
      <c r="AG56" s="333">
        <f>'SO-102a - Příkop nerealiz...'!J30</f>
        <v>0</v>
      </c>
      <c r="AH56" s="334"/>
      <c r="AI56" s="334"/>
      <c r="AJ56" s="334"/>
      <c r="AK56" s="334"/>
      <c r="AL56" s="334"/>
      <c r="AM56" s="334"/>
      <c r="AN56" s="333">
        <f>SUM(AG56,AT56)</f>
        <v>0</v>
      </c>
      <c r="AO56" s="334"/>
      <c r="AP56" s="334"/>
      <c r="AQ56" s="89" t="s">
        <v>78</v>
      </c>
      <c r="AR56" s="90"/>
      <c r="AS56" s="91">
        <v>0</v>
      </c>
      <c r="AT56" s="92">
        <f>ROUND(SUM(AV56:AW56),2)</f>
        <v>0</v>
      </c>
      <c r="AU56" s="93">
        <f>'SO-102a - Příkop nerealiz...'!P88</f>
        <v>0</v>
      </c>
      <c r="AV56" s="92">
        <f>'SO-102a - Příkop nerealiz...'!J33</f>
        <v>0</v>
      </c>
      <c r="AW56" s="92">
        <f>'SO-102a - Příkop nerealiz...'!J34</f>
        <v>0</v>
      </c>
      <c r="AX56" s="92">
        <f>'SO-102a - Příkop nerealiz...'!J35</f>
        <v>0</v>
      </c>
      <c r="AY56" s="92">
        <f>'SO-102a - Příkop nerealiz...'!J36</f>
        <v>0</v>
      </c>
      <c r="AZ56" s="92">
        <f>'SO-102a - Příkop nerealiz...'!F33</f>
        <v>0</v>
      </c>
      <c r="BA56" s="92">
        <f>'SO-102a - Příkop nerealiz...'!F34</f>
        <v>0</v>
      </c>
      <c r="BB56" s="92">
        <f>'SO-102a - Příkop nerealiz...'!F35</f>
        <v>0</v>
      </c>
      <c r="BC56" s="92">
        <f>'SO-102a - Příkop nerealiz...'!F36</f>
        <v>0</v>
      </c>
      <c r="BD56" s="94">
        <f>'SO-102a - Příkop nerealiz...'!F37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86</v>
      </c>
      <c r="CM56" s="95" t="s">
        <v>82</v>
      </c>
    </row>
    <row r="57" spans="1:91" s="7" customFormat="1" ht="16.5" customHeight="1">
      <c r="A57" s="85" t="s">
        <v>75</v>
      </c>
      <c r="B57" s="86"/>
      <c r="C57" s="87"/>
      <c r="D57" s="335" t="s">
        <v>87</v>
      </c>
      <c r="E57" s="335"/>
      <c r="F57" s="335"/>
      <c r="G57" s="335"/>
      <c r="H57" s="335"/>
      <c r="I57" s="88"/>
      <c r="J57" s="335" t="s">
        <v>88</v>
      </c>
      <c r="K57" s="335"/>
      <c r="L57" s="335"/>
      <c r="M57" s="335"/>
      <c r="N57" s="335"/>
      <c r="O57" s="335"/>
      <c r="P57" s="335"/>
      <c r="Q57" s="335"/>
      <c r="R57" s="335"/>
      <c r="S57" s="335"/>
      <c r="T57" s="335"/>
      <c r="U57" s="335"/>
      <c r="V57" s="335"/>
      <c r="W57" s="335"/>
      <c r="X57" s="335"/>
      <c r="Y57" s="335"/>
      <c r="Z57" s="335"/>
      <c r="AA57" s="335"/>
      <c r="AB57" s="335"/>
      <c r="AC57" s="335"/>
      <c r="AD57" s="335"/>
      <c r="AE57" s="335"/>
      <c r="AF57" s="335"/>
      <c r="AG57" s="333">
        <f>'VON - Vedlejší a ostatní ...'!J30</f>
        <v>0</v>
      </c>
      <c r="AH57" s="334"/>
      <c r="AI57" s="334"/>
      <c r="AJ57" s="334"/>
      <c r="AK57" s="334"/>
      <c r="AL57" s="334"/>
      <c r="AM57" s="334"/>
      <c r="AN57" s="333">
        <f>SUM(AG57,AT57)</f>
        <v>0</v>
      </c>
      <c r="AO57" s="334"/>
      <c r="AP57" s="334"/>
      <c r="AQ57" s="89" t="s">
        <v>87</v>
      </c>
      <c r="AR57" s="90"/>
      <c r="AS57" s="96">
        <v>0</v>
      </c>
      <c r="AT57" s="97">
        <f>ROUND(SUM(AV57:AW57),2)</f>
        <v>0</v>
      </c>
      <c r="AU57" s="98">
        <f>'VON - Vedlejší a ostatní ...'!P82</f>
        <v>0</v>
      </c>
      <c r="AV57" s="97">
        <f>'VON - Vedlejší a ostatní ...'!J33</f>
        <v>0</v>
      </c>
      <c r="AW57" s="97">
        <f>'VON - Vedlejší a ostatní ...'!J34</f>
        <v>0</v>
      </c>
      <c r="AX57" s="97">
        <f>'VON - Vedlejší a ostatní ...'!J35</f>
        <v>0</v>
      </c>
      <c r="AY57" s="97">
        <f>'VON - Vedlejší a ostatní ...'!J36</f>
        <v>0</v>
      </c>
      <c r="AZ57" s="97">
        <f>'VON - Vedlejší a ostatní ...'!F33</f>
        <v>0</v>
      </c>
      <c r="BA57" s="97">
        <f>'VON - Vedlejší a ostatní ...'!F34</f>
        <v>0</v>
      </c>
      <c r="BB57" s="97">
        <f>'VON - Vedlejší a ostatní ...'!F35</f>
        <v>0</v>
      </c>
      <c r="BC57" s="97">
        <f>'VON - Vedlejší a ostatní ...'!F36</f>
        <v>0</v>
      </c>
      <c r="BD57" s="99">
        <f>'VON - Vedlejší a ostatní ...'!F37</f>
        <v>0</v>
      </c>
      <c r="BT57" s="95" t="s">
        <v>79</v>
      </c>
      <c r="BV57" s="95" t="s">
        <v>73</v>
      </c>
      <c r="BW57" s="95" t="s">
        <v>89</v>
      </c>
      <c r="BX57" s="95" t="s">
        <v>5</v>
      </c>
      <c r="CL57" s="95" t="s">
        <v>19</v>
      </c>
      <c r="CM57" s="95" t="s">
        <v>82</v>
      </c>
    </row>
    <row r="58" spans="1:91" s="2" customFormat="1" ht="30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pans="1:91" s="2" customFormat="1" ht="6.95" customHeight="1">
      <c r="A59" s="33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</sheetData>
  <sheetProtection algorithmName="SHA-512" hashValue="58/R3TlfuUBjXy68I5DcpElsV5Nsh8aakTMUxP3Uyj5sUPWsrxsH+6aNHUAGusXPFKJ+Ga+SdpCrY22//ZU+1Q==" saltValue="U0uY6fVCaSCxpB17t7amhdyTd2/XbFH9CnrohYf4TYCaXZUF+Pr3ts+OBpy4NbKbSzYWUag0ZLCCDkyl7qssjw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102 - Polní cesta H4'!C2" display="/"/>
    <hyperlink ref="A56" location="'SO-102a - Příkop nerealiz...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1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90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Společná zařízení v k.ú. Hnátnice - Polní cesta H4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91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92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23. 3. 2023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ROUND(J88,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ROUND((SUM(BE88:BE414)),  2)</f>
        <v>0</v>
      </c>
      <c r="G33" s="33"/>
      <c r="H33" s="33"/>
      <c r="I33" s="117">
        <v>0.21</v>
      </c>
      <c r="J33" s="116">
        <f>ROUND(((SUM(BE88:BE414))*I33),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ROUND((SUM(BF88:BF414)),  2)</f>
        <v>0</v>
      </c>
      <c r="G34" s="33"/>
      <c r="H34" s="33"/>
      <c r="I34" s="117">
        <v>0.15</v>
      </c>
      <c r="J34" s="116">
        <f>ROUND(((SUM(BF88:BF414))*I34),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ROUND((SUM(BG88:BG414)),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ROUND((SUM(BH88:BH414)),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ROUND((SUM(BI88:BI414)),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Společná zařízení v k.ú. Hnátnice - Polní cesta H4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SO-102 - Polní cesta H4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23. 3. 2023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Ústí nad Orlicí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94</v>
      </c>
      <c r="D57" s="130"/>
      <c r="E57" s="130"/>
      <c r="F57" s="130"/>
      <c r="G57" s="130"/>
      <c r="H57" s="130"/>
      <c r="I57" s="130"/>
      <c r="J57" s="131" t="s">
        <v>95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J88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96</v>
      </c>
    </row>
    <row r="60" spans="1:47" s="9" customFormat="1" ht="24.95" customHeight="1">
      <c r="B60" s="133"/>
      <c r="C60" s="134"/>
      <c r="D60" s="135" t="s">
        <v>97</v>
      </c>
      <c r="E60" s="136"/>
      <c r="F60" s="136"/>
      <c r="G60" s="136"/>
      <c r="H60" s="136"/>
      <c r="I60" s="136"/>
      <c r="J60" s="137">
        <f>J89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98</v>
      </c>
      <c r="E61" s="142"/>
      <c r="F61" s="142"/>
      <c r="G61" s="142"/>
      <c r="H61" s="142"/>
      <c r="I61" s="142"/>
      <c r="J61" s="143">
        <f>J90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99</v>
      </c>
      <c r="E62" s="142"/>
      <c r="F62" s="142"/>
      <c r="G62" s="142"/>
      <c r="H62" s="142"/>
      <c r="I62" s="142"/>
      <c r="J62" s="143">
        <f>J226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100</v>
      </c>
      <c r="E63" s="142"/>
      <c r="F63" s="142"/>
      <c r="G63" s="142"/>
      <c r="H63" s="142"/>
      <c r="I63" s="142"/>
      <c r="J63" s="143">
        <f>J236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101</v>
      </c>
      <c r="E64" s="142"/>
      <c r="F64" s="142"/>
      <c r="G64" s="142"/>
      <c r="H64" s="142"/>
      <c r="I64" s="142"/>
      <c r="J64" s="143">
        <f>J251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102</v>
      </c>
      <c r="E65" s="142"/>
      <c r="F65" s="142"/>
      <c r="G65" s="142"/>
      <c r="H65" s="142"/>
      <c r="I65" s="142"/>
      <c r="J65" s="143">
        <f>J310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103</v>
      </c>
      <c r="E66" s="142"/>
      <c r="F66" s="142"/>
      <c r="G66" s="142"/>
      <c r="H66" s="142"/>
      <c r="I66" s="142"/>
      <c r="J66" s="143">
        <f>J335</f>
        <v>0</v>
      </c>
      <c r="K66" s="140"/>
      <c r="L66" s="144"/>
    </row>
    <row r="67" spans="1:31" s="10" customFormat="1" ht="19.899999999999999" customHeight="1">
      <c r="B67" s="139"/>
      <c r="C67" s="140"/>
      <c r="D67" s="141" t="s">
        <v>104</v>
      </c>
      <c r="E67" s="142"/>
      <c r="F67" s="142"/>
      <c r="G67" s="142"/>
      <c r="H67" s="142"/>
      <c r="I67" s="142"/>
      <c r="J67" s="143">
        <f>J381</f>
        <v>0</v>
      </c>
      <c r="K67" s="140"/>
      <c r="L67" s="144"/>
    </row>
    <row r="68" spans="1:31" s="10" customFormat="1" ht="19.899999999999999" customHeight="1">
      <c r="B68" s="139"/>
      <c r="C68" s="140"/>
      <c r="D68" s="141" t="s">
        <v>105</v>
      </c>
      <c r="E68" s="142"/>
      <c r="F68" s="142"/>
      <c r="G68" s="142"/>
      <c r="H68" s="142"/>
      <c r="I68" s="142"/>
      <c r="J68" s="143">
        <f>J408</f>
        <v>0</v>
      </c>
      <c r="K68" s="140"/>
      <c r="L68" s="144"/>
    </row>
    <row r="69" spans="1:31" s="2" customFormat="1" ht="21.75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4" spans="1:31" s="2" customFormat="1" ht="6.95" customHeight="1">
      <c r="A74" s="33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24.95" customHeight="1">
      <c r="A75" s="33"/>
      <c r="B75" s="34"/>
      <c r="C75" s="22" t="s">
        <v>106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16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46" t="str">
        <f>E7</f>
        <v>Společná zařízení v k.ú. Hnátnice - Polní cesta H4</v>
      </c>
      <c r="F78" s="347"/>
      <c r="G78" s="347"/>
      <c r="H78" s="347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91</v>
      </c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18" t="str">
        <f>E9</f>
        <v>SO-102 - Polní cesta H4</v>
      </c>
      <c r="F80" s="348"/>
      <c r="G80" s="348"/>
      <c r="H80" s="348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F12</f>
        <v xml:space="preserve"> </v>
      </c>
      <c r="G82" s="35"/>
      <c r="H82" s="35"/>
      <c r="I82" s="28" t="s">
        <v>23</v>
      </c>
      <c r="J82" s="58" t="str">
        <f>IF(J12="","",J12)</f>
        <v>23. 3. 2023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25</v>
      </c>
      <c r="D84" s="35"/>
      <c r="E84" s="35"/>
      <c r="F84" s="26" t="str">
        <f>E15</f>
        <v>ČR-SPÚ, Pobočka Ústí nad Orlicí</v>
      </c>
      <c r="G84" s="35"/>
      <c r="H84" s="35"/>
      <c r="I84" s="28" t="s">
        <v>31</v>
      </c>
      <c r="J84" s="31" t="str">
        <f>E21</f>
        <v>Agroprojekce Litomyšl, s.r.o.</v>
      </c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29</v>
      </c>
      <c r="D85" s="35"/>
      <c r="E85" s="35"/>
      <c r="F85" s="26" t="str">
        <f>IF(E18="","",E18)</f>
        <v>Vyplň údaj</v>
      </c>
      <c r="G85" s="35"/>
      <c r="H85" s="35"/>
      <c r="I85" s="28" t="s">
        <v>34</v>
      </c>
      <c r="J85" s="31" t="str">
        <f>E24</f>
        <v xml:space="preserve"> </v>
      </c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0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45"/>
      <c r="B87" s="146"/>
      <c r="C87" s="147" t="s">
        <v>107</v>
      </c>
      <c r="D87" s="148" t="s">
        <v>56</v>
      </c>
      <c r="E87" s="148" t="s">
        <v>52</v>
      </c>
      <c r="F87" s="148" t="s">
        <v>53</v>
      </c>
      <c r="G87" s="148" t="s">
        <v>108</v>
      </c>
      <c r="H87" s="148" t="s">
        <v>109</v>
      </c>
      <c r="I87" s="148" t="s">
        <v>110</v>
      </c>
      <c r="J87" s="148" t="s">
        <v>95</v>
      </c>
      <c r="K87" s="149" t="s">
        <v>111</v>
      </c>
      <c r="L87" s="150"/>
      <c r="M87" s="67" t="s">
        <v>19</v>
      </c>
      <c r="N87" s="68" t="s">
        <v>41</v>
      </c>
      <c r="O87" s="68" t="s">
        <v>112</v>
      </c>
      <c r="P87" s="68" t="s">
        <v>113</v>
      </c>
      <c r="Q87" s="68" t="s">
        <v>114</v>
      </c>
      <c r="R87" s="68" t="s">
        <v>115</v>
      </c>
      <c r="S87" s="68" t="s">
        <v>116</v>
      </c>
      <c r="T87" s="69" t="s">
        <v>117</v>
      </c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</row>
    <row r="88" spans="1:65" s="2" customFormat="1" ht="22.9" customHeight="1">
      <c r="A88" s="33"/>
      <c r="B88" s="34"/>
      <c r="C88" s="74" t="s">
        <v>118</v>
      </c>
      <c r="D88" s="35"/>
      <c r="E88" s="35"/>
      <c r="F88" s="35"/>
      <c r="G88" s="35"/>
      <c r="H88" s="35"/>
      <c r="I88" s="35"/>
      <c r="J88" s="151">
        <f>BK88</f>
        <v>0</v>
      </c>
      <c r="K88" s="35"/>
      <c r="L88" s="38"/>
      <c r="M88" s="70"/>
      <c r="N88" s="152"/>
      <c r="O88" s="71"/>
      <c r="P88" s="153">
        <f>P89</f>
        <v>0</v>
      </c>
      <c r="Q88" s="71"/>
      <c r="R88" s="153">
        <f>R89</f>
        <v>5539.5388258899993</v>
      </c>
      <c r="S88" s="71"/>
      <c r="T88" s="154">
        <f>T89</f>
        <v>72.744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96</v>
      </c>
      <c r="BK88" s="155">
        <f>BK89</f>
        <v>0</v>
      </c>
    </row>
    <row r="89" spans="1:65" s="12" customFormat="1" ht="25.9" customHeight="1">
      <c r="B89" s="156"/>
      <c r="C89" s="157"/>
      <c r="D89" s="158" t="s">
        <v>70</v>
      </c>
      <c r="E89" s="159" t="s">
        <v>119</v>
      </c>
      <c r="F89" s="159" t="s">
        <v>120</v>
      </c>
      <c r="G89" s="157"/>
      <c r="H89" s="157"/>
      <c r="I89" s="160"/>
      <c r="J89" s="161">
        <f>BK89</f>
        <v>0</v>
      </c>
      <c r="K89" s="157"/>
      <c r="L89" s="162"/>
      <c r="M89" s="163"/>
      <c r="N89" s="164"/>
      <c r="O89" s="164"/>
      <c r="P89" s="165">
        <f>P90+P226+P236+P251+P310+P335+P381+P408</f>
        <v>0</v>
      </c>
      <c r="Q89" s="164"/>
      <c r="R89" s="165">
        <f>R90+R226+R236+R251+R310+R335+R381+R408</f>
        <v>5539.5388258899993</v>
      </c>
      <c r="S89" s="164"/>
      <c r="T89" s="166">
        <f>T90+T226+T236+T251+T310+T335+T381+T408</f>
        <v>72.744</v>
      </c>
      <c r="AR89" s="167" t="s">
        <v>79</v>
      </c>
      <c r="AT89" s="168" t="s">
        <v>70</v>
      </c>
      <c r="AU89" s="168" t="s">
        <v>71</v>
      </c>
      <c r="AY89" s="167" t="s">
        <v>121</v>
      </c>
      <c r="BK89" s="169">
        <f>BK90+BK226+BK236+BK251+BK310+BK335+BK381+BK408</f>
        <v>0</v>
      </c>
    </row>
    <row r="90" spans="1:65" s="12" customFormat="1" ht="22.9" customHeight="1">
      <c r="B90" s="156"/>
      <c r="C90" s="157"/>
      <c r="D90" s="158" t="s">
        <v>70</v>
      </c>
      <c r="E90" s="170" t="s">
        <v>79</v>
      </c>
      <c r="F90" s="170" t="s">
        <v>122</v>
      </c>
      <c r="G90" s="157"/>
      <c r="H90" s="157"/>
      <c r="I90" s="160"/>
      <c r="J90" s="171">
        <f>BK90</f>
        <v>0</v>
      </c>
      <c r="K90" s="157"/>
      <c r="L90" s="162"/>
      <c r="M90" s="163"/>
      <c r="N90" s="164"/>
      <c r="O90" s="164"/>
      <c r="P90" s="165">
        <f>SUM(P91:P225)</f>
        <v>0</v>
      </c>
      <c r="Q90" s="164"/>
      <c r="R90" s="165">
        <f>SUM(R91:R225)</f>
        <v>0.53923500000000002</v>
      </c>
      <c r="S90" s="164"/>
      <c r="T90" s="166">
        <f>SUM(T91:T225)</f>
        <v>60.143999999999998</v>
      </c>
      <c r="AR90" s="167" t="s">
        <v>79</v>
      </c>
      <c r="AT90" s="168" t="s">
        <v>70</v>
      </c>
      <c r="AU90" s="168" t="s">
        <v>79</v>
      </c>
      <c r="AY90" s="167" t="s">
        <v>121</v>
      </c>
      <c r="BK90" s="169">
        <f>SUM(BK91:BK225)</f>
        <v>0</v>
      </c>
    </row>
    <row r="91" spans="1:65" s="2" customFormat="1" ht="16.5" customHeight="1">
      <c r="A91" s="33"/>
      <c r="B91" s="34"/>
      <c r="C91" s="172" t="s">
        <v>79</v>
      </c>
      <c r="D91" s="172" t="s">
        <v>123</v>
      </c>
      <c r="E91" s="173" t="s">
        <v>124</v>
      </c>
      <c r="F91" s="174" t="s">
        <v>125</v>
      </c>
      <c r="G91" s="175" t="s">
        <v>126</v>
      </c>
      <c r="H91" s="176">
        <v>1.766</v>
      </c>
      <c r="I91" s="177"/>
      <c r="J91" s="178">
        <f>ROUND(I91*H91,2)</f>
        <v>0</v>
      </c>
      <c r="K91" s="174" t="s">
        <v>127</v>
      </c>
      <c r="L91" s="38"/>
      <c r="M91" s="179" t="s">
        <v>19</v>
      </c>
      <c r="N91" s="180" t="s">
        <v>42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128</v>
      </c>
      <c r="AT91" s="183" t="s">
        <v>123</v>
      </c>
      <c r="AU91" s="183" t="s">
        <v>82</v>
      </c>
      <c r="AY91" s="16" t="s">
        <v>121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128</v>
      </c>
      <c r="BM91" s="183" t="s">
        <v>129</v>
      </c>
    </row>
    <row r="92" spans="1:65" s="2" customFormat="1" ht="11.25">
      <c r="A92" s="33"/>
      <c r="B92" s="34"/>
      <c r="C92" s="35"/>
      <c r="D92" s="185" t="s">
        <v>130</v>
      </c>
      <c r="E92" s="35"/>
      <c r="F92" s="186" t="s">
        <v>131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130</v>
      </c>
      <c r="AU92" s="16" t="s">
        <v>82</v>
      </c>
    </row>
    <row r="93" spans="1:65" s="2" customFormat="1" ht="11.25">
      <c r="A93" s="33"/>
      <c r="B93" s="34"/>
      <c r="C93" s="35"/>
      <c r="D93" s="190" t="s">
        <v>132</v>
      </c>
      <c r="E93" s="35"/>
      <c r="F93" s="191" t="s">
        <v>133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132</v>
      </c>
      <c r="AU93" s="16" t="s">
        <v>82</v>
      </c>
    </row>
    <row r="94" spans="1:65" s="13" customFormat="1" ht="11.25">
      <c r="B94" s="192"/>
      <c r="C94" s="193"/>
      <c r="D94" s="185" t="s">
        <v>134</v>
      </c>
      <c r="E94" s="194" t="s">
        <v>19</v>
      </c>
      <c r="F94" s="195" t="s">
        <v>135</v>
      </c>
      <c r="G94" s="193"/>
      <c r="H94" s="196">
        <v>1.766</v>
      </c>
      <c r="I94" s="197"/>
      <c r="J94" s="193"/>
      <c r="K94" s="193"/>
      <c r="L94" s="198"/>
      <c r="M94" s="199"/>
      <c r="N94" s="200"/>
      <c r="O94" s="200"/>
      <c r="P94" s="200"/>
      <c r="Q94" s="200"/>
      <c r="R94" s="200"/>
      <c r="S94" s="200"/>
      <c r="T94" s="201"/>
      <c r="AT94" s="202" t="s">
        <v>134</v>
      </c>
      <c r="AU94" s="202" t="s">
        <v>82</v>
      </c>
      <c r="AV94" s="13" t="s">
        <v>82</v>
      </c>
      <c r="AW94" s="13" t="s">
        <v>33</v>
      </c>
      <c r="AX94" s="13" t="s">
        <v>79</v>
      </c>
      <c r="AY94" s="202" t="s">
        <v>121</v>
      </c>
    </row>
    <row r="95" spans="1:65" s="2" customFormat="1" ht="21.75" customHeight="1">
      <c r="A95" s="33"/>
      <c r="B95" s="34"/>
      <c r="C95" s="172" t="s">
        <v>82</v>
      </c>
      <c r="D95" s="172" t="s">
        <v>123</v>
      </c>
      <c r="E95" s="173" t="s">
        <v>136</v>
      </c>
      <c r="F95" s="174" t="s">
        <v>137</v>
      </c>
      <c r="G95" s="175" t="s">
        <v>126</v>
      </c>
      <c r="H95" s="176">
        <v>125.3</v>
      </c>
      <c r="I95" s="177"/>
      <c r="J95" s="178">
        <f>ROUND(I95*H95,2)</f>
        <v>0</v>
      </c>
      <c r="K95" s="174" t="s">
        <v>127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0.28999999999999998</v>
      </c>
      <c r="T95" s="182">
        <f>S95*H95</f>
        <v>36.336999999999996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128</v>
      </c>
      <c r="AT95" s="183" t="s">
        <v>123</v>
      </c>
      <c r="AU95" s="183" t="s">
        <v>82</v>
      </c>
      <c r="AY95" s="16" t="s">
        <v>121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128</v>
      </c>
      <c r="BM95" s="183" t="s">
        <v>138</v>
      </c>
    </row>
    <row r="96" spans="1:65" s="2" customFormat="1" ht="19.5">
      <c r="A96" s="33"/>
      <c r="B96" s="34"/>
      <c r="C96" s="35"/>
      <c r="D96" s="185" t="s">
        <v>130</v>
      </c>
      <c r="E96" s="35"/>
      <c r="F96" s="186" t="s">
        <v>139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130</v>
      </c>
      <c r="AU96" s="16" t="s">
        <v>82</v>
      </c>
    </row>
    <row r="97" spans="1:65" s="2" customFormat="1" ht="11.25">
      <c r="A97" s="33"/>
      <c r="B97" s="34"/>
      <c r="C97" s="35"/>
      <c r="D97" s="190" t="s">
        <v>132</v>
      </c>
      <c r="E97" s="35"/>
      <c r="F97" s="191" t="s">
        <v>140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132</v>
      </c>
      <c r="AU97" s="16" t="s">
        <v>82</v>
      </c>
    </row>
    <row r="98" spans="1:65" s="13" customFormat="1" ht="11.25">
      <c r="B98" s="192"/>
      <c r="C98" s="193"/>
      <c r="D98" s="185" t="s">
        <v>134</v>
      </c>
      <c r="E98" s="194" t="s">
        <v>19</v>
      </c>
      <c r="F98" s="195" t="s">
        <v>141</v>
      </c>
      <c r="G98" s="193"/>
      <c r="H98" s="196">
        <v>125.3</v>
      </c>
      <c r="I98" s="197"/>
      <c r="J98" s="193"/>
      <c r="K98" s="193"/>
      <c r="L98" s="198"/>
      <c r="M98" s="199"/>
      <c r="N98" s="200"/>
      <c r="O98" s="200"/>
      <c r="P98" s="200"/>
      <c r="Q98" s="200"/>
      <c r="R98" s="200"/>
      <c r="S98" s="200"/>
      <c r="T98" s="201"/>
      <c r="AT98" s="202" t="s">
        <v>134</v>
      </c>
      <c r="AU98" s="202" t="s">
        <v>82</v>
      </c>
      <c r="AV98" s="13" t="s">
        <v>82</v>
      </c>
      <c r="AW98" s="13" t="s">
        <v>33</v>
      </c>
      <c r="AX98" s="13" t="s">
        <v>79</v>
      </c>
      <c r="AY98" s="202" t="s">
        <v>121</v>
      </c>
    </row>
    <row r="99" spans="1:65" s="2" customFormat="1" ht="16.5" customHeight="1">
      <c r="A99" s="33"/>
      <c r="B99" s="34"/>
      <c r="C99" s="172" t="s">
        <v>142</v>
      </c>
      <c r="D99" s="172" t="s">
        <v>123</v>
      </c>
      <c r="E99" s="173" t="s">
        <v>143</v>
      </c>
      <c r="F99" s="174" t="s">
        <v>144</v>
      </c>
      <c r="G99" s="175" t="s">
        <v>126</v>
      </c>
      <c r="H99" s="176">
        <v>125.3</v>
      </c>
      <c r="I99" s="177"/>
      <c r="J99" s="178">
        <f>ROUND(I99*H99,2)</f>
        <v>0</v>
      </c>
      <c r="K99" s="174" t="s">
        <v>127</v>
      </c>
      <c r="L99" s="38"/>
      <c r="M99" s="179" t="s">
        <v>19</v>
      </c>
      <c r="N99" s="180" t="s">
        <v>42</v>
      </c>
      <c r="O99" s="63"/>
      <c r="P99" s="181">
        <f>O99*H99</f>
        <v>0</v>
      </c>
      <c r="Q99" s="181">
        <v>0</v>
      </c>
      <c r="R99" s="181">
        <f>Q99*H99</f>
        <v>0</v>
      </c>
      <c r="S99" s="181">
        <v>9.8000000000000004E-2</v>
      </c>
      <c r="T99" s="182">
        <f>S99*H99</f>
        <v>12.279400000000001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3" t="s">
        <v>128</v>
      </c>
      <c r="AT99" s="183" t="s">
        <v>123</v>
      </c>
      <c r="AU99" s="183" t="s">
        <v>82</v>
      </c>
      <c r="AY99" s="16" t="s">
        <v>121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6" t="s">
        <v>79</v>
      </c>
      <c r="BK99" s="184">
        <f>ROUND(I99*H99,2)</f>
        <v>0</v>
      </c>
      <c r="BL99" s="16" t="s">
        <v>128</v>
      </c>
      <c r="BM99" s="183" t="s">
        <v>145</v>
      </c>
    </row>
    <row r="100" spans="1:65" s="2" customFormat="1" ht="19.5">
      <c r="A100" s="33"/>
      <c r="B100" s="34"/>
      <c r="C100" s="35"/>
      <c r="D100" s="185" t="s">
        <v>130</v>
      </c>
      <c r="E100" s="35"/>
      <c r="F100" s="186" t="s">
        <v>146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130</v>
      </c>
      <c r="AU100" s="16" t="s">
        <v>82</v>
      </c>
    </row>
    <row r="101" spans="1:65" s="2" customFormat="1" ht="11.25">
      <c r="A101" s="33"/>
      <c r="B101" s="34"/>
      <c r="C101" s="35"/>
      <c r="D101" s="190" t="s">
        <v>132</v>
      </c>
      <c r="E101" s="35"/>
      <c r="F101" s="191" t="s">
        <v>147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132</v>
      </c>
      <c r="AU101" s="16" t="s">
        <v>82</v>
      </c>
    </row>
    <row r="102" spans="1:65" s="2" customFormat="1" ht="21.75" customHeight="1">
      <c r="A102" s="33"/>
      <c r="B102" s="34"/>
      <c r="C102" s="172" t="s">
        <v>128</v>
      </c>
      <c r="D102" s="172" t="s">
        <v>123</v>
      </c>
      <c r="E102" s="173" t="s">
        <v>148</v>
      </c>
      <c r="F102" s="174" t="s">
        <v>149</v>
      </c>
      <c r="G102" s="175" t="s">
        <v>126</v>
      </c>
      <c r="H102" s="176">
        <v>125.3</v>
      </c>
      <c r="I102" s="177"/>
      <c r="J102" s="178">
        <f>ROUND(I102*H102,2)</f>
        <v>0</v>
      </c>
      <c r="K102" s="174" t="s">
        <v>127</v>
      </c>
      <c r="L102" s="38"/>
      <c r="M102" s="179" t="s">
        <v>19</v>
      </c>
      <c r="N102" s="180" t="s">
        <v>42</v>
      </c>
      <c r="O102" s="63"/>
      <c r="P102" s="181">
        <f>O102*H102</f>
        <v>0</v>
      </c>
      <c r="Q102" s="181">
        <v>4.0000000000000003E-5</v>
      </c>
      <c r="R102" s="181">
        <f>Q102*H102</f>
        <v>5.012E-3</v>
      </c>
      <c r="S102" s="181">
        <v>9.1999999999999998E-2</v>
      </c>
      <c r="T102" s="182">
        <f>S102*H102</f>
        <v>11.5276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3" t="s">
        <v>128</v>
      </c>
      <c r="AT102" s="183" t="s">
        <v>123</v>
      </c>
      <c r="AU102" s="183" t="s">
        <v>82</v>
      </c>
      <c r="AY102" s="16" t="s">
        <v>121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6" t="s">
        <v>79</v>
      </c>
      <c r="BK102" s="184">
        <f>ROUND(I102*H102,2)</f>
        <v>0</v>
      </c>
      <c r="BL102" s="16" t="s">
        <v>128</v>
      </c>
      <c r="BM102" s="183" t="s">
        <v>150</v>
      </c>
    </row>
    <row r="103" spans="1:65" s="2" customFormat="1" ht="19.5">
      <c r="A103" s="33"/>
      <c r="B103" s="34"/>
      <c r="C103" s="35"/>
      <c r="D103" s="185" t="s">
        <v>130</v>
      </c>
      <c r="E103" s="35"/>
      <c r="F103" s="186" t="s">
        <v>151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130</v>
      </c>
      <c r="AU103" s="16" t="s">
        <v>82</v>
      </c>
    </row>
    <row r="104" spans="1:65" s="2" customFormat="1" ht="11.25">
      <c r="A104" s="33"/>
      <c r="B104" s="34"/>
      <c r="C104" s="35"/>
      <c r="D104" s="190" t="s">
        <v>132</v>
      </c>
      <c r="E104" s="35"/>
      <c r="F104" s="191" t="s">
        <v>152</v>
      </c>
      <c r="G104" s="35"/>
      <c r="H104" s="35"/>
      <c r="I104" s="187"/>
      <c r="J104" s="35"/>
      <c r="K104" s="35"/>
      <c r="L104" s="38"/>
      <c r="M104" s="188"/>
      <c r="N104" s="189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132</v>
      </c>
      <c r="AU104" s="16" t="s">
        <v>82</v>
      </c>
    </row>
    <row r="105" spans="1:65" s="13" customFormat="1" ht="11.25">
      <c r="B105" s="192"/>
      <c r="C105" s="193"/>
      <c r="D105" s="185" t="s">
        <v>134</v>
      </c>
      <c r="E105" s="194" t="s">
        <v>19</v>
      </c>
      <c r="F105" s="195" t="s">
        <v>141</v>
      </c>
      <c r="G105" s="193"/>
      <c r="H105" s="196">
        <v>125.3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134</v>
      </c>
      <c r="AU105" s="202" t="s">
        <v>82</v>
      </c>
      <c r="AV105" s="13" t="s">
        <v>82</v>
      </c>
      <c r="AW105" s="13" t="s">
        <v>33</v>
      </c>
      <c r="AX105" s="13" t="s">
        <v>79</v>
      </c>
      <c r="AY105" s="202" t="s">
        <v>121</v>
      </c>
    </row>
    <row r="106" spans="1:65" s="2" customFormat="1" ht="16.5" customHeight="1">
      <c r="A106" s="33"/>
      <c r="B106" s="34"/>
      <c r="C106" s="172" t="s">
        <v>153</v>
      </c>
      <c r="D106" s="172" t="s">
        <v>123</v>
      </c>
      <c r="E106" s="173" t="s">
        <v>154</v>
      </c>
      <c r="F106" s="174" t="s">
        <v>155</v>
      </c>
      <c r="G106" s="175" t="s">
        <v>156</v>
      </c>
      <c r="H106" s="176">
        <v>13.5</v>
      </c>
      <c r="I106" s="177"/>
      <c r="J106" s="178">
        <f>ROUND(I106*H106,2)</f>
        <v>0</v>
      </c>
      <c r="K106" s="174" t="s">
        <v>127</v>
      </c>
      <c r="L106" s="38"/>
      <c r="M106" s="179" t="s">
        <v>19</v>
      </c>
      <c r="N106" s="180" t="s">
        <v>42</v>
      </c>
      <c r="O106" s="63"/>
      <c r="P106" s="181">
        <f>O106*H106</f>
        <v>0</v>
      </c>
      <c r="Q106" s="181">
        <v>3.6900000000000002E-2</v>
      </c>
      <c r="R106" s="181">
        <f>Q106*H106</f>
        <v>0.49815000000000004</v>
      </c>
      <c r="S106" s="181">
        <v>0</v>
      </c>
      <c r="T106" s="182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3" t="s">
        <v>128</v>
      </c>
      <c r="AT106" s="183" t="s">
        <v>123</v>
      </c>
      <c r="AU106" s="183" t="s">
        <v>82</v>
      </c>
      <c r="AY106" s="16" t="s">
        <v>121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6" t="s">
        <v>79</v>
      </c>
      <c r="BK106" s="184">
        <f>ROUND(I106*H106,2)</f>
        <v>0</v>
      </c>
      <c r="BL106" s="16" t="s">
        <v>128</v>
      </c>
      <c r="BM106" s="183" t="s">
        <v>157</v>
      </c>
    </row>
    <row r="107" spans="1:65" s="2" customFormat="1" ht="29.25">
      <c r="A107" s="33"/>
      <c r="B107" s="34"/>
      <c r="C107" s="35"/>
      <c r="D107" s="185" t="s">
        <v>130</v>
      </c>
      <c r="E107" s="35"/>
      <c r="F107" s="186" t="s">
        <v>158</v>
      </c>
      <c r="G107" s="35"/>
      <c r="H107" s="35"/>
      <c r="I107" s="187"/>
      <c r="J107" s="35"/>
      <c r="K107" s="35"/>
      <c r="L107" s="38"/>
      <c r="M107" s="188"/>
      <c r="N107" s="189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130</v>
      </c>
      <c r="AU107" s="16" t="s">
        <v>82</v>
      </c>
    </row>
    <row r="108" spans="1:65" s="2" customFormat="1" ht="11.25">
      <c r="A108" s="33"/>
      <c r="B108" s="34"/>
      <c r="C108" s="35"/>
      <c r="D108" s="190" t="s">
        <v>132</v>
      </c>
      <c r="E108" s="35"/>
      <c r="F108" s="191" t="s">
        <v>159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132</v>
      </c>
      <c r="AU108" s="16" t="s">
        <v>82</v>
      </c>
    </row>
    <row r="109" spans="1:65" s="13" customFormat="1" ht="11.25">
      <c r="B109" s="192"/>
      <c r="C109" s="193"/>
      <c r="D109" s="185" t="s">
        <v>134</v>
      </c>
      <c r="E109" s="194" t="s">
        <v>19</v>
      </c>
      <c r="F109" s="195" t="s">
        <v>160</v>
      </c>
      <c r="G109" s="193"/>
      <c r="H109" s="196">
        <v>13.5</v>
      </c>
      <c r="I109" s="197"/>
      <c r="J109" s="193"/>
      <c r="K109" s="193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134</v>
      </c>
      <c r="AU109" s="202" t="s">
        <v>82</v>
      </c>
      <c r="AV109" s="13" t="s">
        <v>82</v>
      </c>
      <c r="AW109" s="13" t="s">
        <v>33</v>
      </c>
      <c r="AX109" s="13" t="s">
        <v>79</v>
      </c>
      <c r="AY109" s="202" t="s">
        <v>121</v>
      </c>
    </row>
    <row r="110" spans="1:65" s="2" customFormat="1" ht="16.5" customHeight="1">
      <c r="A110" s="33"/>
      <c r="B110" s="34"/>
      <c r="C110" s="172" t="s">
        <v>161</v>
      </c>
      <c r="D110" s="172" t="s">
        <v>123</v>
      </c>
      <c r="E110" s="173" t="s">
        <v>162</v>
      </c>
      <c r="F110" s="174" t="s">
        <v>163</v>
      </c>
      <c r="G110" s="175" t="s">
        <v>126</v>
      </c>
      <c r="H110" s="176">
        <v>5562.1</v>
      </c>
      <c r="I110" s="177"/>
      <c r="J110" s="178">
        <f>ROUND(I110*H110,2)</f>
        <v>0</v>
      </c>
      <c r="K110" s="174" t="s">
        <v>127</v>
      </c>
      <c r="L110" s="38"/>
      <c r="M110" s="179" t="s">
        <v>19</v>
      </c>
      <c r="N110" s="180" t="s">
        <v>42</v>
      </c>
      <c r="O110" s="63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128</v>
      </c>
      <c r="AT110" s="183" t="s">
        <v>123</v>
      </c>
      <c r="AU110" s="183" t="s">
        <v>82</v>
      </c>
      <c r="AY110" s="16" t="s">
        <v>121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6" t="s">
        <v>79</v>
      </c>
      <c r="BK110" s="184">
        <f>ROUND(I110*H110,2)</f>
        <v>0</v>
      </c>
      <c r="BL110" s="16" t="s">
        <v>128</v>
      </c>
      <c r="BM110" s="183" t="s">
        <v>164</v>
      </c>
    </row>
    <row r="111" spans="1:65" s="2" customFormat="1" ht="11.25">
      <c r="A111" s="33"/>
      <c r="B111" s="34"/>
      <c r="C111" s="35"/>
      <c r="D111" s="185" t="s">
        <v>130</v>
      </c>
      <c r="E111" s="35"/>
      <c r="F111" s="186" t="s">
        <v>165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130</v>
      </c>
      <c r="AU111" s="16" t="s">
        <v>82</v>
      </c>
    </row>
    <row r="112" spans="1:65" s="2" customFormat="1" ht="11.25">
      <c r="A112" s="33"/>
      <c r="B112" s="34"/>
      <c r="C112" s="35"/>
      <c r="D112" s="190" t="s">
        <v>132</v>
      </c>
      <c r="E112" s="35"/>
      <c r="F112" s="191" t="s">
        <v>166</v>
      </c>
      <c r="G112" s="35"/>
      <c r="H112" s="35"/>
      <c r="I112" s="187"/>
      <c r="J112" s="35"/>
      <c r="K112" s="35"/>
      <c r="L112" s="38"/>
      <c r="M112" s="188"/>
      <c r="N112" s="189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132</v>
      </c>
      <c r="AU112" s="16" t="s">
        <v>82</v>
      </c>
    </row>
    <row r="113" spans="1:65" s="13" customFormat="1" ht="11.25">
      <c r="B113" s="192"/>
      <c r="C113" s="193"/>
      <c r="D113" s="185" t="s">
        <v>134</v>
      </c>
      <c r="E113" s="194" t="s">
        <v>19</v>
      </c>
      <c r="F113" s="195" t="s">
        <v>167</v>
      </c>
      <c r="G113" s="193"/>
      <c r="H113" s="196">
        <v>5243.4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134</v>
      </c>
      <c r="AU113" s="202" t="s">
        <v>82</v>
      </c>
      <c r="AV113" s="13" t="s">
        <v>82</v>
      </c>
      <c r="AW113" s="13" t="s">
        <v>33</v>
      </c>
      <c r="AX113" s="13" t="s">
        <v>71</v>
      </c>
      <c r="AY113" s="202" t="s">
        <v>121</v>
      </c>
    </row>
    <row r="114" spans="1:65" s="13" customFormat="1" ht="11.25">
      <c r="B114" s="192"/>
      <c r="C114" s="193"/>
      <c r="D114" s="185" t="s">
        <v>134</v>
      </c>
      <c r="E114" s="194" t="s">
        <v>19</v>
      </c>
      <c r="F114" s="195" t="s">
        <v>168</v>
      </c>
      <c r="G114" s="193"/>
      <c r="H114" s="196">
        <v>193.7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134</v>
      </c>
      <c r="AU114" s="202" t="s">
        <v>82</v>
      </c>
      <c r="AV114" s="13" t="s">
        <v>82</v>
      </c>
      <c r="AW114" s="13" t="s">
        <v>33</v>
      </c>
      <c r="AX114" s="13" t="s">
        <v>71</v>
      </c>
      <c r="AY114" s="202" t="s">
        <v>121</v>
      </c>
    </row>
    <row r="115" spans="1:65" s="13" customFormat="1" ht="11.25">
      <c r="B115" s="192"/>
      <c r="C115" s="193"/>
      <c r="D115" s="185" t="s">
        <v>134</v>
      </c>
      <c r="E115" s="194" t="s">
        <v>19</v>
      </c>
      <c r="F115" s="195" t="s">
        <v>169</v>
      </c>
      <c r="G115" s="193"/>
      <c r="H115" s="196">
        <v>125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134</v>
      </c>
      <c r="AU115" s="202" t="s">
        <v>82</v>
      </c>
      <c r="AV115" s="13" t="s">
        <v>82</v>
      </c>
      <c r="AW115" s="13" t="s">
        <v>33</v>
      </c>
      <c r="AX115" s="13" t="s">
        <v>71</v>
      </c>
      <c r="AY115" s="202" t="s">
        <v>121</v>
      </c>
    </row>
    <row r="116" spans="1:65" s="2" customFormat="1" ht="21.75" customHeight="1">
      <c r="A116" s="33"/>
      <c r="B116" s="34"/>
      <c r="C116" s="172" t="s">
        <v>170</v>
      </c>
      <c r="D116" s="172" t="s">
        <v>123</v>
      </c>
      <c r="E116" s="173" t="s">
        <v>171</v>
      </c>
      <c r="F116" s="174" t="s">
        <v>172</v>
      </c>
      <c r="G116" s="175" t="s">
        <v>173</v>
      </c>
      <c r="H116" s="176">
        <v>368.48</v>
      </c>
      <c r="I116" s="177"/>
      <c r="J116" s="178">
        <f>ROUND(I116*H116,2)</f>
        <v>0</v>
      </c>
      <c r="K116" s="174" t="s">
        <v>127</v>
      </c>
      <c r="L116" s="38"/>
      <c r="M116" s="179" t="s">
        <v>19</v>
      </c>
      <c r="N116" s="180" t="s">
        <v>42</v>
      </c>
      <c r="O116" s="63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3" t="s">
        <v>128</v>
      </c>
      <c r="AT116" s="183" t="s">
        <v>123</v>
      </c>
      <c r="AU116" s="183" t="s">
        <v>82</v>
      </c>
      <c r="AY116" s="16" t="s">
        <v>121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6" t="s">
        <v>79</v>
      </c>
      <c r="BK116" s="184">
        <f>ROUND(I116*H116,2)</f>
        <v>0</v>
      </c>
      <c r="BL116" s="16" t="s">
        <v>128</v>
      </c>
      <c r="BM116" s="183" t="s">
        <v>174</v>
      </c>
    </row>
    <row r="117" spans="1:65" s="2" customFormat="1" ht="11.25">
      <c r="A117" s="33"/>
      <c r="B117" s="34"/>
      <c r="C117" s="35"/>
      <c r="D117" s="185" t="s">
        <v>130</v>
      </c>
      <c r="E117" s="35"/>
      <c r="F117" s="186" t="s">
        <v>175</v>
      </c>
      <c r="G117" s="35"/>
      <c r="H117" s="35"/>
      <c r="I117" s="187"/>
      <c r="J117" s="35"/>
      <c r="K117" s="35"/>
      <c r="L117" s="38"/>
      <c r="M117" s="188"/>
      <c r="N117" s="189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130</v>
      </c>
      <c r="AU117" s="16" t="s">
        <v>82</v>
      </c>
    </row>
    <row r="118" spans="1:65" s="2" customFormat="1" ht="11.25">
      <c r="A118" s="33"/>
      <c r="B118" s="34"/>
      <c r="C118" s="35"/>
      <c r="D118" s="190" t="s">
        <v>132</v>
      </c>
      <c r="E118" s="35"/>
      <c r="F118" s="191" t="s">
        <v>176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132</v>
      </c>
      <c r="AU118" s="16" t="s">
        <v>82</v>
      </c>
    </row>
    <row r="119" spans="1:65" s="13" customFormat="1" ht="11.25">
      <c r="B119" s="192"/>
      <c r="C119" s="193"/>
      <c r="D119" s="185" t="s">
        <v>134</v>
      </c>
      <c r="E119" s="194" t="s">
        <v>19</v>
      </c>
      <c r="F119" s="195" t="s">
        <v>177</v>
      </c>
      <c r="G119" s="193"/>
      <c r="H119" s="196">
        <v>336.84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134</v>
      </c>
      <c r="AU119" s="202" t="s">
        <v>82</v>
      </c>
      <c r="AV119" s="13" t="s">
        <v>82</v>
      </c>
      <c r="AW119" s="13" t="s">
        <v>33</v>
      </c>
      <c r="AX119" s="13" t="s">
        <v>71</v>
      </c>
      <c r="AY119" s="202" t="s">
        <v>121</v>
      </c>
    </row>
    <row r="120" spans="1:65" s="13" customFormat="1" ht="11.25">
      <c r="B120" s="192"/>
      <c r="C120" s="193"/>
      <c r="D120" s="185" t="s">
        <v>134</v>
      </c>
      <c r="E120" s="194" t="s">
        <v>19</v>
      </c>
      <c r="F120" s="195" t="s">
        <v>178</v>
      </c>
      <c r="G120" s="193"/>
      <c r="H120" s="196">
        <v>31.64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134</v>
      </c>
      <c r="AU120" s="202" t="s">
        <v>82</v>
      </c>
      <c r="AV120" s="13" t="s">
        <v>82</v>
      </c>
      <c r="AW120" s="13" t="s">
        <v>33</v>
      </c>
      <c r="AX120" s="13" t="s">
        <v>71</v>
      </c>
      <c r="AY120" s="202" t="s">
        <v>121</v>
      </c>
    </row>
    <row r="121" spans="1:65" s="2" customFormat="1" ht="24.2" customHeight="1">
      <c r="A121" s="33"/>
      <c r="B121" s="34"/>
      <c r="C121" s="172" t="s">
        <v>179</v>
      </c>
      <c r="D121" s="172" t="s">
        <v>123</v>
      </c>
      <c r="E121" s="173" t="s">
        <v>180</v>
      </c>
      <c r="F121" s="174" t="s">
        <v>181</v>
      </c>
      <c r="G121" s="175" t="s">
        <v>173</v>
      </c>
      <c r="H121" s="176">
        <v>1127.2</v>
      </c>
      <c r="I121" s="177"/>
      <c r="J121" s="178">
        <f>ROUND(I121*H121,2)</f>
        <v>0</v>
      </c>
      <c r="K121" s="174" t="s">
        <v>127</v>
      </c>
      <c r="L121" s="38"/>
      <c r="M121" s="179" t="s">
        <v>19</v>
      </c>
      <c r="N121" s="180" t="s">
        <v>42</v>
      </c>
      <c r="O121" s="63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3" t="s">
        <v>128</v>
      </c>
      <c r="AT121" s="183" t="s">
        <v>123</v>
      </c>
      <c r="AU121" s="183" t="s">
        <v>82</v>
      </c>
      <c r="AY121" s="16" t="s">
        <v>121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6" t="s">
        <v>79</v>
      </c>
      <c r="BK121" s="184">
        <f>ROUND(I121*H121,2)</f>
        <v>0</v>
      </c>
      <c r="BL121" s="16" t="s">
        <v>128</v>
      </c>
      <c r="BM121" s="183" t="s">
        <v>182</v>
      </c>
    </row>
    <row r="122" spans="1:65" s="2" customFormat="1" ht="11.25">
      <c r="A122" s="33"/>
      <c r="B122" s="34"/>
      <c r="C122" s="35"/>
      <c r="D122" s="185" t="s">
        <v>130</v>
      </c>
      <c r="E122" s="35"/>
      <c r="F122" s="186" t="s">
        <v>183</v>
      </c>
      <c r="G122" s="35"/>
      <c r="H122" s="35"/>
      <c r="I122" s="187"/>
      <c r="J122" s="35"/>
      <c r="K122" s="35"/>
      <c r="L122" s="38"/>
      <c r="M122" s="188"/>
      <c r="N122" s="189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130</v>
      </c>
      <c r="AU122" s="16" t="s">
        <v>82</v>
      </c>
    </row>
    <row r="123" spans="1:65" s="2" customFormat="1" ht="11.25">
      <c r="A123" s="33"/>
      <c r="B123" s="34"/>
      <c r="C123" s="35"/>
      <c r="D123" s="190" t="s">
        <v>132</v>
      </c>
      <c r="E123" s="35"/>
      <c r="F123" s="191" t="s">
        <v>184</v>
      </c>
      <c r="G123" s="35"/>
      <c r="H123" s="35"/>
      <c r="I123" s="187"/>
      <c r="J123" s="35"/>
      <c r="K123" s="35"/>
      <c r="L123" s="38"/>
      <c r="M123" s="188"/>
      <c r="N123" s="189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132</v>
      </c>
      <c r="AU123" s="16" t="s">
        <v>82</v>
      </c>
    </row>
    <row r="124" spans="1:65" s="13" customFormat="1" ht="11.25">
      <c r="B124" s="192"/>
      <c r="C124" s="193"/>
      <c r="D124" s="185" t="s">
        <v>134</v>
      </c>
      <c r="E124" s="194" t="s">
        <v>19</v>
      </c>
      <c r="F124" s="195" t="s">
        <v>185</v>
      </c>
      <c r="G124" s="193"/>
      <c r="H124" s="196">
        <v>1084.2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134</v>
      </c>
      <c r="AU124" s="202" t="s">
        <v>82</v>
      </c>
      <c r="AV124" s="13" t="s">
        <v>82</v>
      </c>
      <c r="AW124" s="13" t="s">
        <v>33</v>
      </c>
      <c r="AX124" s="13" t="s">
        <v>71</v>
      </c>
      <c r="AY124" s="202" t="s">
        <v>121</v>
      </c>
    </row>
    <row r="125" spans="1:65" s="13" customFormat="1" ht="11.25">
      <c r="B125" s="192"/>
      <c r="C125" s="193"/>
      <c r="D125" s="185" t="s">
        <v>134</v>
      </c>
      <c r="E125" s="194" t="s">
        <v>19</v>
      </c>
      <c r="F125" s="195" t="s">
        <v>186</v>
      </c>
      <c r="G125" s="193"/>
      <c r="H125" s="196">
        <v>26.2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134</v>
      </c>
      <c r="AU125" s="202" t="s">
        <v>82</v>
      </c>
      <c r="AV125" s="13" t="s">
        <v>82</v>
      </c>
      <c r="AW125" s="13" t="s">
        <v>33</v>
      </c>
      <c r="AX125" s="13" t="s">
        <v>71</v>
      </c>
      <c r="AY125" s="202" t="s">
        <v>121</v>
      </c>
    </row>
    <row r="126" spans="1:65" s="13" customFormat="1" ht="11.25">
      <c r="B126" s="192"/>
      <c r="C126" s="193"/>
      <c r="D126" s="185" t="s">
        <v>134</v>
      </c>
      <c r="E126" s="194" t="s">
        <v>19</v>
      </c>
      <c r="F126" s="195" t="s">
        <v>187</v>
      </c>
      <c r="G126" s="193"/>
      <c r="H126" s="196">
        <v>16.8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134</v>
      </c>
      <c r="AU126" s="202" t="s">
        <v>82</v>
      </c>
      <c r="AV126" s="13" t="s">
        <v>82</v>
      </c>
      <c r="AW126" s="13" t="s">
        <v>33</v>
      </c>
      <c r="AX126" s="13" t="s">
        <v>71</v>
      </c>
      <c r="AY126" s="202" t="s">
        <v>121</v>
      </c>
    </row>
    <row r="127" spans="1:65" s="2" customFormat="1" ht="16.5" customHeight="1">
      <c r="A127" s="33"/>
      <c r="B127" s="34"/>
      <c r="C127" s="172" t="s">
        <v>188</v>
      </c>
      <c r="D127" s="172" t="s">
        <v>123</v>
      </c>
      <c r="E127" s="173" t="s">
        <v>189</v>
      </c>
      <c r="F127" s="174" t="s">
        <v>190</v>
      </c>
      <c r="G127" s="175" t="s">
        <v>126</v>
      </c>
      <c r="H127" s="176">
        <v>1.766</v>
      </c>
      <c r="I127" s="177"/>
      <c r="J127" s="178">
        <f>ROUND(I127*H127,2)</f>
        <v>0</v>
      </c>
      <c r="K127" s="174" t="s">
        <v>127</v>
      </c>
      <c r="L127" s="38"/>
      <c r="M127" s="179" t="s">
        <v>19</v>
      </c>
      <c r="N127" s="180" t="s">
        <v>42</v>
      </c>
      <c r="O127" s="63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3" t="s">
        <v>128</v>
      </c>
      <c r="AT127" s="183" t="s">
        <v>123</v>
      </c>
      <c r="AU127" s="183" t="s">
        <v>82</v>
      </c>
      <c r="AY127" s="16" t="s">
        <v>121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6" t="s">
        <v>79</v>
      </c>
      <c r="BK127" s="184">
        <f>ROUND(I127*H127,2)</f>
        <v>0</v>
      </c>
      <c r="BL127" s="16" t="s">
        <v>128</v>
      </c>
      <c r="BM127" s="183" t="s">
        <v>191</v>
      </c>
    </row>
    <row r="128" spans="1:65" s="2" customFormat="1" ht="11.25">
      <c r="A128" s="33"/>
      <c r="B128" s="34"/>
      <c r="C128" s="35"/>
      <c r="D128" s="185" t="s">
        <v>130</v>
      </c>
      <c r="E128" s="35"/>
      <c r="F128" s="186" t="s">
        <v>192</v>
      </c>
      <c r="G128" s="35"/>
      <c r="H128" s="35"/>
      <c r="I128" s="187"/>
      <c r="J128" s="35"/>
      <c r="K128" s="35"/>
      <c r="L128" s="38"/>
      <c r="M128" s="188"/>
      <c r="N128" s="189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130</v>
      </c>
      <c r="AU128" s="16" t="s">
        <v>82</v>
      </c>
    </row>
    <row r="129" spans="1:65" s="2" customFormat="1" ht="11.25">
      <c r="A129" s="33"/>
      <c r="B129" s="34"/>
      <c r="C129" s="35"/>
      <c r="D129" s="190" t="s">
        <v>132</v>
      </c>
      <c r="E129" s="35"/>
      <c r="F129" s="191" t="s">
        <v>193</v>
      </c>
      <c r="G129" s="35"/>
      <c r="H129" s="35"/>
      <c r="I129" s="187"/>
      <c r="J129" s="35"/>
      <c r="K129" s="35"/>
      <c r="L129" s="38"/>
      <c r="M129" s="188"/>
      <c r="N129" s="189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132</v>
      </c>
      <c r="AU129" s="16" t="s">
        <v>82</v>
      </c>
    </row>
    <row r="130" spans="1:65" s="13" customFormat="1" ht="11.25">
      <c r="B130" s="192"/>
      <c r="C130" s="193"/>
      <c r="D130" s="185" t="s">
        <v>134</v>
      </c>
      <c r="E130" s="194" t="s">
        <v>19</v>
      </c>
      <c r="F130" s="195" t="s">
        <v>194</v>
      </c>
      <c r="G130" s="193"/>
      <c r="H130" s="196">
        <v>1.766</v>
      </c>
      <c r="I130" s="197"/>
      <c r="J130" s="193"/>
      <c r="K130" s="193"/>
      <c r="L130" s="198"/>
      <c r="M130" s="199"/>
      <c r="N130" s="200"/>
      <c r="O130" s="200"/>
      <c r="P130" s="200"/>
      <c r="Q130" s="200"/>
      <c r="R130" s="200"/>
      <c r="S130" s="200"/>
      <c r="T130" s="201"/>
      <c r="AT130" s="202" t="s">
        <v>134</v>
      </c>
      <c r="AU130" s="202" t="s">
        <v>82</v>
      </c>
      <c r="AV130" s="13" t="s">
        <v>82</v>
      </c>
      <c r="AW130" s="13" t="s">
        <v>33</v>
      </c>
      <c r="AX130" s="13" t="s">
        <v>79</v>
      </c>
      <c r="AY130" s="202" t="s">
        <v>121</v>
      </c>
    </row>
    <row r="131" spans="1:65" s="2" customFormat="1" ht="16.5" customHeight="1">
      <c r="A131" s="33"/>
      <c r="B131" s="34"/>
      <c r="C131" s="172" t="s">
        <v>195</v>
      </c>
      <c r="D131" s="172" t="s">
        <v>123</v>
      </c>
      <c r="E131" s="173" t="s">
        <v>196</v>
      </c>
      <c r="F131" s="174" t="s">
        <v>197</v>
      </c>
      <c r="G131" s="175" t="s">
        <v>173</v>
      </c>
      <c r="H131" s="176">
        <v>1.7</v>
      </c>
      <c r="I131" s="177"/>
      <c r="J131" s="178">
        <f>ROUND(I131*H131,2)</f>
        <v>0</v>
      </c>
      <c r="K131" s="174" t="s">
        <v>127</v>
      </c>
      <c r="L131" s="38"/>
      <c r="M131" s="179" t="s">
        <v>19</v>
      </c>
      <c r="N131" s="180" t="s">
        <v>42</v>
      </c>
      <c r="O131" s="63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3" t="s">
        <v>128</v>
      </c>
      <c r="AT131" s="183" t="s">
        <v>123</v>
      </c>
      <c r="AU131" s="183" t="s">
        <v>82</v>
      </c>
      <c r="AY131" s="16" t="s">
        <v>121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6" t="s">
        <v>79</v>
      </c>
      <c r="BK131" s="184">
        <f>ROUND(I131*H131,2)</f>
        <v>0</v>
      </c>
      <c r="BL131" s="16" t="s">
        <v>128</v>
      </c>
      <c r="BM131" s="183" t="s">
        <v>198</v>
      </c>
    </row>
    <row r="132" spans="1:65" s="2" customFormat="1" ht="19.5">
      <c r="A132" s="33"/>
      <c r="B132" s="34"/>
      <c r="C132" s="35"/>
      <c r="D132" s="185" t="s">
        <v>130</v>
      </c>
      <c r="E132" s="35"/>
      <c r="F132" s="186" t="s">
        <v>199</v>
      </c>
      <c r="G132" s="35"/>
      <c r="H132" s="35"/>
      <c r="I132" s="187"/>
      <c r="J132" s="35"/>
      <c r="K132" s="35"/>
      <c r="L132" s="38"/>
      <c r="M132" s="188"/>
      <c r="N132" s="189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130</v>
      </c>
      <c r="AU132" s="16" t="s">
        <v>82</v>
      </c>
    </row>
    <row r="133" spans="1:65" s="2" customFormat="1" ht="11.25">
      <c r="A133" s="33"/>
      <c r="B133" s="34"/>
      <c r="C133" s="35"/>
      <c r="D133" s="190" t="s">
        <v>132</v>
      </c>
      <c r="E133" s="35"/>
      <c r="F133" s="191" t="s">
        <v>200</v>
      </c>
      <c r="G133" s="35"/>
      <c r="H133" s="35"/>
      <c r="I133" s="187"/>
      <c r="J133" s="35"/>
      <c r="K133" s="35"/>
      <c r="L133" s="38"/>
      <c r="M133" s="188"/>
      <c r="N133" s="189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132</v>
      </c>
      <c r="AU133" s="16" t="s">
        <v>82</v>
      </c>
    </row>
    <row r="134" spans="1:65" s="13" customFormat="1" ht="11.25">
      <c r="B134" s="192"/>
      <c r="C134" s="193"/>
      <c r="D134" s="185" t="s">
        <v>134</v>
      </c>
      <c r="E134" s="194" t="s">
        <v>19</v>
      </c>
      <c r="F134" s="195" t="s">
        <v>201</v>
      </c>
      <c r="G134" s="193"/>
      <c r="H134" s="196">
        <v>0.5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134</v>
      </c>
      <c r="AU134" s="202" t="s">
        <v>82</v>
      </c>
      <c r="AV134" s="13" t="s">
        <v>82</v>
      </c>
      <c r="AW134" s="13" t="s">
        <v>33</v>
      </c>
      <c r="AX134" s="13" t="s">
        <v>71</v>
      </c>
      <c r="AY134" s="202" t="s">
        <v>121</v>
      </c>
    </row>
    <row r="135" spans="1:65" s="13" customFormat="1" ht="11.25">
      <c r="B135" s="192"/>
      <c r="C135" s="193"/>
      <c r="D135" s="185" t="s">
        <v>134</v>
      </c>
      <c r="E135" s="194" t="s">
        <v>19</v>
      </c>
      <c r="F135" s="195" t="s">
        <v>202</v>
      </c>
      <c r="G135" s="193"/>
      <c r="H135" s="196">
        <v>1.2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134</v>
      </c>
      <c r="AU135" s="202" t="s">
        <v>82</v>
      </c>
      <c r="AV135" s="13" t="s">
        <v>82</v>
      </c>
      <c r="AW135" s="13" t="s">
        <v>33</v>
      </c>
      <c r="AX135" s="13" t="s">
        <v>71</v>
      </c>
      <c r="AY135" s="202" t="s">
        <v>121</v>
      </c>
    </row>
    <row r="136" spans="1:65" s="2" customFormat="1" ht="21.75" customHeight="1">
      <c r="A136" s="33"/>
      <c r="B136" s="34"/>
      <c r="C136" s="172" t="s">
        <v>203</v>
      </c>
      <c r="D136" s="172" t="s">
        <v>123</v>
      </c>
      <c r="E136" s="173" t="s">
        <v>204</v>
      </c>
      <c r="F136" s="174" t="s">
        <v>205</v>
      </c>
      <c r="G136" s="175" t="s">
        <v>173</v>
      </c>
      <c r="H136" s="176">
        <v>78.400000000000006</v>
      </c>
      <c r="I136" s="177"/>
      <c r="J136" s="178">
        <f>ROUND(I136*H136,2)</f>
        <v>0</v>
      </c>
      <c r="K136" s="174" t="s">
        <v>127</v>
      </c>
      <c r="L136" s="38"/>
      <c r="M136" s="179" t="s">
        <v>19</v>
      </c>
      <c r="N136" s="180" t="s">
        <v>42</v>
      </c>
      <c r="O136" s="63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3" t="s">
        <v>128</v>
      </c>
      <c r="AT136" s="183" t="s">
        <v>123</v>
      </c>
      <c r="AU136" s="183" t="s">
        <v>82</v>
      </c>
      <c r="AY136" s="16" t="s">
        <v>121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6" t="s">
        <v>79</v>
      </c>
      <c r="BK136" s="184">
        <f>ROUND(I136*H136,2)</f>
        <v>0</v>
      </c>
      <c r="BL136" s="16" t="s">
        <v>128</v>
      </c>
      <c r="BM136" s="183" t="s">
        <v>206</v>
      </c>
    </row>
    <row r="137" spans="1:65" s="2" customFormat="1" ht="19.5">
      <c r="A137" s="33"/>
      <c r="B137" s="34"/>
      <c r="C137" s="35"/>
      <c r="D137" s="185" t="s">
        <v>130</v>
      </c>
      <c r="E137" s="35"/>
      <c r="F137" s="186" t="s">
        <v>207</v>
      </c>
      <c r="G137" s="35"/>
      <c r="H137" s="35"/>
      <c r="I137" s="187"/>
      <c r="J137" s="35"/>
      <c r="K137" s="35"/>
      <c r="L137" s="38"/>
      <c r="M137" s="188"/>
      <c r="N137" s="189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130</v>
      </c>
      <c r="AU137" s="16" t="s">
        <v>82</v>
      </c>
    </row>
    <row r="138" spans="1:65" s="2" customFormat="1" ht="11.25">
      <c r="A138" s="33"/>
      <c r="B138" s="34"/>
      <c r="C138" s="35"/>
      <c r="D138" s="190" t="s">
        <v>132</v>
      </c>
      <c r="E138" s="35"/>
      <c r="F138" s="191" t="s">
        <v>208</v>
      </c>
      <c r="G138" s="35"/>
      <c r="H138" s="35"/>
      <c r="I138" s="187"/>
      <c r="J138" s="35"/>
      <c r="K138" s="35"/>
      <c r="L138" s="38"/>
      <c r="M138" s="188"/>
      <c r="N138" s="189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132</v>
      </c>
      <c r="AU138" s="16" t="s">
        <v>82</v>
      </c>
    </row>
    <row r="139" spans="1:65" s="13" customFormat="1" ht="11.25">
      <c r="B139" s="192"/>
      <c r="C139" s="193"/>
      <c r="D139" s="185" t="s">
        <v>134</v>
      </c>
      <c r="E139" s="194" t="s">
        <v>19</v>
      </c>
      <c r="F139" s="195" t="s">
        <v>209</v>
      </c>
      <c r="G139" s="193"/>
      <c r="H139" s="196">
        <v>78.400000000000006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134</v>
      </c>
      <c r="AU139" s="202" t="s">
        <v>82</v>
      </c>
      <c r="AV139" s="13" t="s">
        <v>82</v>
      </c>
      <c r="AW139" s="13" t="s">
        <v>33</v>
      </c>
      <c r="AX139" s="13" t="s">
        <v>79</v>
      </c>
      <c r="AY139" s="202" t="s">
        <v>121</v>
      </c>
    </row>
    <row r="140" spans="1:65" s="2" customFormat="1" ht="21.75" customHeight="1">
      <c r="A140" s="33"/>
      <c r="B140" s="34"/>
      <c r="C140" s="172" t="s">
        <v>210</v>
      </c>
      <c r="D140" s="172" t="s">
        <v>123</v>
      </c>
      <c r="E140" s="173" t="s">
        <v>211</v>
      </c>
      <c r="F140" s="174" t="s">
        <v>212</v>
      </c>
      <c r="G140" s="175" t="s">
        <v>173</v>
      </c>
      <c r="H140" s="176">
        <v>22.61</v>
      </c>
      <c r="I140" s="177"/>
      <c r="J140" s="178">
        <f>ROUND(I140*H140,2)</f>
        <v>0</v>
      </c>
      <c r="K140" s="174" t="s">
        <v>127</v>
      </c>
      <c r="L140" s="38"/>
      <c r="M140" s="179" t="s">
        <v>19</v>
      </c>
      <c r="N140" s="180" t="s">
        <v>42</v>
      </c>
      <c r="O140" s="63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3" t="s">
        <v>128</v>
      </c>
      <c r="AT140" s="183" t="s">
        <v>123</v>
      </c>
      <c r="AU140" s="183" t="s">
        <v>82</v>
      </c>
      <c r="AY140" s="16" t="s">
        <v>121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6" t="s">
        <v>79</v>
      </c>
      <c r="BK140" s="184">
        <f>ROUND(I140*H140,2)</f>
        <v>0</v>
      </c>
      <c r="BL140" s="16" t="s">
        <v>128</v>
      </c>
      <c r="BM140" s="183" t="s">
        <v>213</v>
      </c>
    </row>
    <row r="141" spans="1:65" s="2" customFormat="1" ht="19.5">
      <c r="A141" s="33"/>
      <c r="B141" s="34"/>
      <c r="C141" s="35"/>
      <c r="D141" s="185" t="s">
        <v>130</v>
      </c>
      <c r="E141" s="35"/>
      <c r="F141" s="186" t="s">
        <v>214</v>
      </c>
      <c r="G141" s="35"/>
      <c r="H141" s="35"/>
      <c r="I141" s="187"/>
      <c r="J141" s="35"/>
      <c r="K141" s="35"/>
      <c r="L141" s="38"/>
      <c r="M141" s="188"/>
      <c r="N141" s="189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130</v>
      </c>
      <c r="AU141" s="16" t="s">
        <v>82</v>
      </c>
    </row>
    <row r="142" spans="1:65" s="2" customFormat="1" ht="11.25">
      <c r="A142" s="33"/>
      <c r="B142" s="34"/>
      <c r="C142" s="35"/>
      <c r="D142" s="190" t="s">
        <v>132</v>
      </c>
      <c r="E142" s="35"/>
      <c r="F142" s="191" t="s">
        <v>215</v>
      </c>
      <c r="G142" s="35"/>
      <c r="H142" s="35"/>
      <c r="I142" s="187"/>
      <c r="J142" s="35"/>
      <c r="K142" s="35"/>
      <c r="L142" s="38"/>
      <c r="M142" s="188"/>
      <c r="N142" s="189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132</v>
      </c>
      <c r="AU142" s="16" t="s">
        <v>82</v>
      </c>
    </row>
    <row r="143" spans="1:65" s="13" customFormat="1" ht="11.25">
      <c r="B143" s="192"/>
      <c r="C143" s="193"/>
      <c r="D143" s="185" t="s">
        <v>134</v>
      </c>
      <c r="E143" s="194" t="s">
        <v>19</v>
      </c>
      <c r="F143" s="195" t="s">
        <v>216</v>
      </c>
      <c r="G143" s="193"/>
      <c r="H143" s="196">
        <v>1.2150000000000001</v>
      </c>
      <c r="I143" s="197"/>
      <c r="J143" s="193"/>
      <c r="K143" s="193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134</v>
      </c>
      <c r="AU143" s="202" t="s">
        <v>82</v>
      </c>
      <c r="AV143" s="13" t="s">
        <v>82</v>
      </c>
      <c r="AW143" s="13" t="s">
        <v>33</v>
      </c>
      <c r="AX143" s="13" t="s">
        <v>71</v>
      </c>
      <c r="AY143" s="202" t="s">
        <v>121</v>
      </c>
    </row>
    <row r="144" spans="1:65" s="13" customFormat="1" ht="11.25">
      <c r="B144" s="192"/>
      <c r="C144" s="193"/>
      <c r="D144" s="185" t="s">
        <v>134</v>
      </c>
      <c r="E144" s="194" t="s">
        <v>19</v>
      </c>
      <c r="F144" s="195" t="s">
        <v>217</v>
      </c>
      <c r="G144" s="193"/>
      <c r="H144" s="196">
        <v>6.5449999999999999</v>
      </c>
      <c r="I144" s="197"/>
      <c r="J144" s="193"/>
      <c r="K144" s="193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134</v>
      </c>
      <c r="AU144" s="202" t="s">
        <v>82</v>
      </c>
      <c r="AV144" s="13" t="s">
        <v>82</v>
      </c>
      <c r="AW144" s="13" t="s">
        <v>33</v>
      </c>
      <c r="AX144" s="13" t="s">
        <v>71</v>
      </c>
      <c r="AY144" s="202" t="s">
        <v>121</v>
      </c>
    </row>
    <row r="145" spans="1:65" s="13" customFormat="1" ht="11.25">
      <c r="B145" s="192"/>
      <c r="C145" s="193"/>
      <c r="D145" s="185" t="s">
        <v>134</v>
      </c>
      <c r="E145" s="194" t="s">
        <v>19</v>
      </c>
      <c r="F145" s="195" t="s">
        <v>218</v>
      </c>
      <c r="G145" s="193"/>
      <c r="H145" s="196">
        <v>14.85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134</v>
      </c>
      <c r="AU145" s="202" t="s">
        <v>82</v>
      </c>
      <c r="AV145" s="13" t="s">
        <v>82</v>
      </c>
      <c r="AW145" s="13" t="s">
        <v>33</v>
      </c>
      <c r="AX145" s="13" t="s">
        <v>71</v>
      </c>
      <c r="AY145" s="202" t="s">
        <v>121</v>
      </c>
    </row>
    <row r="146" spans="1:65" s="2" customFormat="1" ht="16.5" customHeight="1">
      <c r="A146" s="33"/>
      <c r="B146" s="34"/>
      <c r="C146" s="172" t="s">
        <v>219</v>
      </c>
      <c r="D146" s="172" t="s">
        <v>123</v>
      </c>
      <c r="E146" s="173" t="s">
        <v>220</v>
      </c>
      <c r="F146" s="174" t="s">
        <v>221</v>
      </c>
      <c r="G146" s="175" t="s">
        <v>173</v>
      </c>
      <c r="H146" s="176">
        <v>14.85</v>
      </c>
      <c r="I146" s="177"/>
      <c r="J146" s="178">
        <f>ROUND(I146*H146,2)</f>
        <v>0</v>
      </c>
      <c r="K146" s="174" t="s">
        <v>127</v>
      </c>
      <c r="L146" s="38"/>
      <c r="M146" s="179" t="s">
        <v>19</v>
      </c>
      <c r="N146" s="180" t="s">
        <v>42</v>
      </c>
      <c r="O146" s="63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3" t="s">
        <v>128</v>
      </c>
      <c r="AT146" s="183" t="s">
        <v>123</v>
      </c>
      <c r="AU146" s="183" t="s">
        <v>82</v>
      </c>
      <c r="AY146" s="16" t="s">
        <v>121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6" t="s">
        <v>79</v>
      </c>
      <c r="BK146" s="184">
        <f>ROUND(I146*H146,2)</f>
        <v>0</v>
      </c>
      <c r="BL146" s="16" t="s">
        <v>128</v>
      </c>
      <c r="BM146" s="183" t="s">
        <v>222</v>
      </c>
    </row>
    <row r="147" spans="1:65" s="2" customFormat="1" ht="19.5">
      <c r="A147" s="33"/>
      <c r="B147" s="34"/>
      <c r="C147" s="35"/>
      <c r="D147" s="185" t="s">
        <v>130</v>
      </c>
      <c r="E147" s="35"/>
      <c r="F147" s="186" t="s">
        <v>223</v>
      </c>
      <c r="G147" s="35"/>
      <c r="H147" s="35"/>
      <c r="I147" s="187"/>
      <c r="J147" s="35"/>
      <c r="K147" s="35"/>
      <c r="L147" s="38"/>
      <c r="M147" s="188"/>
      <c r="N147" s="189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130</v>
      </c>
      <c r="AU147" s="16" t="s">
        <v>82</v>
      </c>
    </row>
    <row r="148" spans="1:65" s="2" customFormat="1" ht="11.25">
      <c r="A148" s="33"/>
      <c r="B148" s="34"/>
      <c r="C148" s="35"/>
      <c r="D148" s="190" t="s">
        <v>132</v>
      </c>
      <c r="E148" s="35"/>
      <c r="F148" s="191" t="s">
        <v>224</v>
      </c>
      <c r="G148" s="35"/>
      <c r="H148" s="35"/>
      <c r="I148" s="187"/>
      <c r="J148" s="35"/>
      <c r="K148" s="35"/>
      <c r="L148" s="38"/>
      <c r="M148" s="188"/>
      <c r="N148" s="189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132</v>
      </c>
      <c r="AU148" s="16" t="s">
        <v>82</v>
      </c>
    </row>
    <row r="149" spans="1:65" s="13" customFormat="1" ht="11.25">
      <c r="B149" s="192"/>
      <c r="C149" s="193"/>
      <c r="D149" s="185" t="s">
        <v>134</v>
      </c>
      <c r="E149" s="194" t="s">
        <v>19</v>
      </c>
      <c r="F149" s="195" t="s">
        <v>218</v>
      </c>
      <c r="G149" s="193"/>
      <c r="H149" s="196">
        <v>14.85</v>
      </c>
      <c r="I149" s="197"/>
      <c r="J149" s="193"/>
      <c r="K149" s="193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134</v>
      </c>
      <c r="AU149" s="202" t="s">
        <v>82</v>
      </c>
      <c r="AV149" s="13" t="s">
        <v>82</v>
      </c>
      <c r="AW149" s="13" t="s">
        <v>33</v>
      </c>
      <c r="AX149" s="13" t="s">
        <v>79</v>
      </c>
      <c r="AY149" s="202" t="s">
        <v>121</v>
      </c>
    </row>
    <row r="150" spans="1:65" s="2" customFormat="1" ht="21.75" customHeight="1">
      <c r="A150" s="33"/>
      <c r="B150" s="34"/>
      <c r="C150" s="172" t="s">
        <v>225</v>
      </c>
      <c r="D150" s="172" t="s">
        <v>123</v>
      </c>
      <c r="E150" s="173" t="s">
        <v>226</v>
      </c>
      <c r="F150" s="174" t="s">
        <v>227</v>
      </c>
      <c r="G150" s="175" t="s">
        <v>173</v>
      </c>
      <c r="H150" s="176">
        <v>782.6</v>
      </c>
      <c r="I150" s="177"/>
      <c r="J150" s="178">
        <f>ROUND(I150*H150,2)</f>
        <v>0</v>
      </c>
      <c r="K150" s="174" t="s">
        <v>127</v>
      </c>
      <c r="L150" s="38"/>
      <c r="M150" s="179" t="s">
        <v>19</v>
      </c>
      <c r="N150" s="180" t="s">
        <v>42</v>
      </c>
      <c r="O150" s="63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3" t="s">
        <v>128</v>
      </c>
      <c r="AT150" s="183" t="s">
        <v>123</v>
      </c>
      <c r="AU150" s="183" t="s">
        <v>82</v>
      </c>
      <c r="AY150" s="16" t="s">
        <v>121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6" t="s">
        <v>79</v>
      </c>
      <c r="BK150" s="184">
        <f>ROUND(I150*H150,2)</f>
        <v>0</v>
      </c>
      <c r="BL150" s="16" t="s">
        <v>128</v>
      </c>
      <c r="BM150" s="183" t="s">
        <v>228</v>
      </c>
    </row>
    <row r="151" spans="1:65" s="2" customFormat="1" ht="19.5">
      <c r="A151" s="33"/>
      <c r="B151" s="34"/>
      <c r="C151" s="35"/>
      <c r="D151" s="185" t="s">
        <v>130</v>
      </c>
      <c r="E151" s="35"/>
      <c r="F151" s="186" t="s">
        <v>229</v>
      </c>
      <c r="G151" s="35"/>
      <c r="H151" s="35"/>
      <c r="I151" s="187"/>
      <c r="J151" s="35"/>
      <c r="K151" s="35"/>
      <c r="L151" s="38"/>
      <c r="M151" s="188"/>
      <c r="N151" s="189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130</v>
      </c>
      <c r="AU151" s="16" t="s">
        <v>82</v>
      </c>
    </row>
    <row r="152" spans="1:65" s="2" customFormat="1" ht="11.25">
      <c r="A152" s="33"/>
      <c r="B152" s="34"/>
      <c r="C152" s="35"/>
      <c r="D152" s="190" t="s">
        <v>132</v>
      </c>
      <c r="E152" s="35"/>
      <c r="F152" s="191" t="s">
        <v>230</v>
      </c>
      <c r="G152" s="35"/>
      <c r="H152" s="35"/>
      <c r="I152" s="187"/>
      <c r="J152" s="35"/>
      <c r="K152" s="35"/>
      <c r="L152" s="38"/>
      <c r="M152" s="188"/>
      <c r="N152" s="189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132</v>
      </c>
      <c r="AU152" s="16" t="s">
        <v>82</v>
      </c>
    </row>
    <row r="153" spans="1:65" s="13" customFormat="1" ht="11.25">
      <c r="B153" s="192"/>
      <c r="C153" s="193"/>
      <c r="D153" s="185" t="s">
        <v>134</v>
      </c>
      <c r="E153" s="194" t="s">
        <v>19</v>
      </c>
      <c r="F153" s="195" t="s">
        <v>231</v>
      </c>
      <c r="G153" s="193"/>
      <c r="H153" s="196">
        <v>782.6</v>
      </c>
      <c r="I153" s="197"/>
      <c r="J153" s="193"/>
      <c r="K153" s="193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134</v>
      </c>
      <c r="AU153" s="202" t="s">
        <v>82</v>
      </c>
      <c r="AV153" s="13" t="s">
        <v>82</v>
      </c>
      <c r="AW153" s="13" t="s">
        <v>33</v>
      </c>
      <c r="AX153" s="13" t="s">
        <v>79</v>
      </c>
      <c r="AY153" s="202" t="s">
        <v>121</v>
      </c>
    </row>
    <row r="154" spans="1:65" s="2" customFormat="1" ht="21.75" customHeight="1">
      <c r="A154" s="33"/>
      <c r="B154" s="34"/>
      <c r="C154" s="172" t="s">
        <v>8</v>
      </c>
      <c r="D154" s="172" t="s">
        <v>123</v>
      </c>
      <c r="E154" s="173" t="s">
        <v>232</v>
      </c>
      <c r="F154" s="174" t="s">
        <v>233</v>
      </c>
      <c r="G154" s="175" t="s">
        <v>173</v>
      </c>
      <c r="H154" s="176">
        <v>937.3</v>
      </c>
      <c r="I154" s="177"/>
      <c r="J154" s="178">
        <f>ROUND(I154*H154,2)</f>
        <v>0</v>
      </c>
      <c r="K154" s="174" t="s">
        <v>127</v>
      </c>
      <c r="L154" s="38"/>
      <c r="M154" s="179" t="s">
        <v>19</v>
      </c>
      <c r="N154" s="180" t="s">
        <v>42</v>
      </c>
      <c r="O154" s="63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3" t="s">
        <v>128</v>
      </c>
      <c r="AT154" s="183" t="s">
        <v>123</v>
      </c>
      <c r="AU154" s="183" t="s">
        <v>82</v>
      </c>
      <c r="AY154" s="16" t="s">
        <v>121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6" t="s">
        <v>79</v>
      </c>
      <c r="BK154" s="184">
        <f>ROUND(I154*H154,2)</f>
        <v>0</v>
      </c>
      <c r="BL154" s="16" t="s">
        <v>128</v>
      </c>
      <c r="BM154" s="183" t="s">
        <v>234</v>
      </c>
    </row>
    <row r="155" spans="1:65" s="2" customFormat="1" ht="19.5">
      <c r="A155" s="33"/>
      <c r="B155" s="34"/>
      <c r="C155" s="35"/>
      <c r="D155" s="185" t="s">
        <v>130</v>
      </c>
      <c r="E155" s="35"/>
      <c r="F155" s="186" t="s">
        <v>235</v>
      </c>
      <c r="G155" s="35"/>
      <c r="H155" s="35"/>
      <c r="I155" s="187"/>
      <c r="J155" s="35"/>
      <c r="K155" s="35"/>
      <c r="L155" s="38"/>
      <c r="M155" s="188"/>
      <c r="N155" s="189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130</v>
      </c>
      <c r="AU155" s="16" t="s">
        <v>82</v>
      </c>
    </row>
    <row r="156" spans="1:65" s="2" customFormat="1" ht="11.25">
      <c r="A156" s="33"/>
      <c r="B156" s="34"/>
      <c r="C156" s="35"/>
      <c r="D156" s="190" t="s">
        <v>132</v>
      </c>
      <c r="E156" s="35"/>
      <c r="F156" s="191" t="s">
        <v>236</v>
      </c>
      <c r="G156" s="35"/>
      <c r="H156" s="35"/>
      <c r="I156" s="187"/>
      <c r="J156" s="35"/>
      <c r="K156" s="35"/>
      <c r="L156" s="38"/>
      <c r="M156" s="188"/>
      <c r="N156" s="189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132</v>
      </c>
      <c r="AU156" s="16" t="s">
        <v>82</v>
      </c>
    </row>
    <row r="157" spans="1:65" s="13" customFormat="1" ht="11.25">
      <c r="B157" s="192"/>
      <c r="C157" s="193"/>
      <c r="D157" s="185" t="s">
        <v>134</v>
      </c>
      <c r="E157" s="194" t="s">
        <v>19</v>
      </c>
      <c r="F157" s="195" t="s">
        <v>237</v>
      </c>
      <c r="G157" s="193"/>
      <c r="H157" s="196">
        <v>937.3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134</v>
      </c>
      <c r="AU157" s="202" t="s">
        <v>82</v>
      </c>
      <c r="AV157" s="13" t="s">
        <v>82</v>
      </c>
      <c r="AW157" s="13" t="s">
        <v>33</v>
      </c>
      <c r="AX157" s="13" t="s">
        <v>79</v>
      </c>
      <c r="AY157" s="202" t="s">
        <v>121</v>
      </c>
    </row>
    <row r="158" spans="1:65" s="2" customFormat="1" ht="21.75" customHeight="1">
      <c r="A158" s="33"/>
      <c r="B158" s="34"/>
      <c r="C158" s="172" t="s">
        <v>238</v>
      </c>
      <c r="D158" s="172" t="s">
        <v>123</v>
      </c>
      <c r="E158" s="173" t="s">
        <v>239</v>
      </c>
      <c r="F158" s="174" t="s">
        <v>240</v>
      </c>
      <c r="G158" s="175" t="s">
        <v>173</v>
      </c>
      <c r="H158" s="176">
        <v>500.5</v>
      </c>
      <c r="I158" s="177"/>
      <c r="J158" s="178">
        <f>ROUND(I158*H158,2)</f>
        <v>0</v>
      </c>
      <c r="K158" s="174" t="s">
        <v>127</v>
      </c>
      <c r="L158" s="38"/>
      <c r="M158" s="179" t="s">
        <v>19</v>
      </c>
      <c r="N158" s="180" t="s">
        <v>42</v>
      </c>
      <c r="O158" s="63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3" t="s">
        <v>128</v>
      </c>
      <c r="AT158" s="183" t="s">
        <v>123</v>
      </c>
      <c r="AU158" s="183" t="s">
        <v>82</v>
      </c>
      <c r="AY158" s="16" t="s">
        <v>121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6" t="s">
        <v>79</v>
      </c>
      <c r="BK158" s="184">
        <f>ROUND(I158*H158,2)</f>
        <v>0</v>
      </c>
      <c r="BL158" s="16" t="s">
        <v>128</v>
      </c>
      <c r="BM158" s="183" t="s">
        <v>241</v>
      </c>
    </row>
    <row r="159" spans="1:65" s="2" customFormat="1" ht="19.5">
      <c r="A159" s="33"/>
      <c r="B159" s="34"/>
      <c r="C159" s="35"/>
      <c r="D159" s="185" t="s">
        <v>130</v>
      </c>
      <c r="E159" s="35"/>
      <c r="F159" s="186" t="s">
        <v>242</v>
      </c>
      <c r="G159" s="35"/>
      <c r="H159" s="35"/>
      <c r="I159" s="187"/>
      <c r="J159" s="35"/>
      <c r="K159" s="35"/>
      <c r="L159" s="38"/>
      <c r="M159" s="188"/>
      <c r="N159" s="189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130</v>
      </c>
      <c r="AU159" s="16" t="s">
        <v>82</v>
      </c>
    </row>
    <row r="160" spans="1:65" s="2" customFormat="1" ht="11.25">
      <c r="A160" s="33"/>
      <c r="B160" s="34"/>
      <c r="C160" s="35"/>
      <c r="D160" s="190" t="s">
        <v>132</v>
      </c>
      <c r="E160" s="35"/>
      <c r="F160" s="191" t="s">
        <v>243</v>
      </c>
      <c r="G160" s="35"/>
      <c r="H160" s="35"/>
      <c r="I160" s="187"/>
      <c r="J160" s="35"/>
      <c r="K160" s="35"/>
      <c r="L160" s="38"/>
      <c r="M160" s="188"/>
      <c r="N160" s="189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132</v>
      </c>
      <c r="AU160" s="16" t="s">
        <v>82</v>
      </c>
    </row>
    <row r="161" spans="1:65" s="13" customFormat="1" ht="11.25">
      <c r="B161" s="192"/>
      <c r="C161" s="193"/>
      <c r="D161" s="185" t="s">
        <v>134</v>
      </c>
      <c r="E161" s="194" t="s">
        <v>19</v>
      </c>
      <c r="F161" s="195" t="s">
        <v>244</v>
      </c>
      <c r="G161" s="193"/>
      <c r="H161" s="196">
        <v>440.5</v>
      </c>
      <c r="I161" s="197"/>
      <c r="J161" s="193"/>
      <c r="K161" s="193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134</v>
      </c>
      <c r="AU161" s="202" t="s">
        <v>82</v>
      </c>
      <c r="AV161" s="13" t="s">
        <v>82</v>
      </c>
      <c r="AW161" s="13" t="s">
        <v>33</v>
      </c>
      <c r="AX161" s="13" t="s">
        <v>71</v>
      </c>
      <c r="AY161" s="202" t="s">
        <v>121</v>
      </c>
    </row>
    <row r="162" spans="1:65" s="13" customFormat="1" ht="11.25">
      <c r="B162" s="192"/>
      <c r="C162" s="193"/>
      <c r="D162" s="185" t="s">
        <v>134</v>
      </c>
      <c r="E162" s="194" t="s">
        <v>19</v>
      </c>
      <c r="F162" s="195" t="s">
        <v>245</v>
      </c>
      <c r="G162" s="193"/>
      <c r="H162" s="196">
        <v>60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134</v>
      </c>
      <c r="AU162" s="202" t="s">
        <v>82</v>
      </c>
      <c r="AV162" s="13" t="s">
        <v>82</v>
      </c>
      <c r="AW162" s="13" t="s">
        <v>33</v>
      </c>
      <c r="AX162" s="13" t="s">
        <v>71</v>
      </c>
      <c r="AY162" s="202" t="s">
        <v>121</v>
      </c>
    </row>
    <row r="163" spans="1:65" s="2" customFormat="1" ht="21.75" customHeight="1">
      <c r="A163" s="33"/>
      <c r="B163" s="34"/>
      <c r="C163" s="172" t="s">
        <v>246</v>
      </c>
      <c r="D163" s="172" t="s">
        <v>123</v>
      </c>
      <c r="E163" s="173" t="s">
        <v>247</v>
      </c>
      <c r="F163" s="174" t="s">
        <v>248</v>
      </c>
      <c r="G163" s="175" t="s">
        <v>173</v>
      </c>
      <c r="H163" s="176">
        <v>308.5</v>
      </c>
      <c r="I163" s="177"/>
      <c r="J163" s="178">
        <f>ROUND(I163*H163,2)</f>
        <v>0</v>
      </c>
      <c r="K163" s="174" t="s">
        <v>127</v>
      </c>
      <c r="L163" s="38"/>
      <c r="M163" s="179" t="s">
        <v>19</v>
      </c>
      <c r="N163" s="180" t="s">
        <v>42</v>
      </c>
      <c r="O163" s="63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3" t="s">
        <v>128</v>
      </c>
      <c r="AT163" s="183" t="s">
        <v>123</v>
      </c>
      <c r="AU163" s="183" t="s">
        <v>82</v>
      </c>
      <c r="AY163" s="16" t="s">
        <v>121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6" t="s">
        <v>79</v>
      </c>
      <c r="BK163" s="184">
        <f>ROUND(I163*H163,2)</f>
        <v>0</v>
      </c>
      <c r="BL163" s="16" t="s">
        <v>128</v>
      </c>
      <c r="BM163" s="183" t="s">
        <v>249</v>
      </c>
    </row>
    <row r="164" spans="1:65" s="2" customFormat="1" ht="19.5">
      <c r="A164" s="33"/>
      <c r="B164" s="34"/>
      <c r="C164" s="35"/>
      <c r="D164" s="185" t="s">
        <v>130</v>
      </c>
      <c r="E164" s="35"/>
      <c r="F164" s="186" t="s">
        <v>250</v>
      </c>
      <c r="G164" s="35"/>
      <c r="H164" s="35"/>
      <c r="I164" s="187"/>
      <c r="J164" s="35"/>
      <c r="K164" s="35"/>
      <c r="L164" s="38"/>
      <c r="M164" s="188"/>
      <c r="N164" s="189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130</v>
      </c>
      <c r="AU164" s="16" t="s">
        <v>82</v>
      </c>
    </row>
    <row r="165" spans="1:65" s="2" customFormat="1" ht="11.25">
      <c r="A165" s="33"/>
      <c r="B165" s="34"/>
      <c r="C165" s="35"/>
      <c r="D165" s="190" t="s">
        <v>132</v>
      </c>
      <c r="E165" s="35"/>
      <c r="F165" s="191" t="s">
        <v>251</v>
      </c>
      <c r="G165" s="35"/>
      <c r="H165" s="35"/>
      <c r="I165" s="187"/>
      <c r="J165" s="35"/>
      <c r="K165" s="35"/>
      <c r="L165" s="38"/>
      <c r="M165" s="188"/>
      <c r="N165" s="189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132</v>
      </c>
      <c r="AU165" s="16" t="s">
        <v>82</v>
      </c>
    </row>
    <row r="166" spans="1:65" s="13" customFormat="1" ht="11.25">
      <c r="B166" s="192"/>
      <c r="C166" s="193"/>
      <c r="D166" s="185" t="s">
        <v>134</v>
      </c>
      <c r="E166" s="194" t="s">
        <v>19</v>
      </c>
      <c r="F166" s="195" t="s">
        <v>252</v>
      </c>
      <c r="G166" s="193"/>
      <c r="H166" s="196">
        <v>308.5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134</v>
      </c>
      <c r="AU166" s="202" t="s">
        <v>82</v>
      </c>
      <c r="AV166" s="13" t="s">
        <v>82</v>
      </c>
      <c r="AW166" s="13" t="s">
        <v>33</v>
      </c>
      <c r="AX166" s="13" t="s">
        <v>79</v>
      </c>
      <c r="AY166" s="202" t="s">
        <v>121</v>
      </c>
    </row>
    <row r="167" spans="1:65" s="2" customFormat="1" ht="16.5" customHeight="1">
      <c r="A167" s="33"/>
      <c r="B167" s="34"/>
      <c r="C167" s="172" t="s">
        <v>253</v>
      </c>
      <c r="D167" s="172" t="s">
        <v>123</v>
      </c>
      <c r="E167" s="173" t="s">
        <v>254</v>
      </c>
      <c r="F167" s="174" t="s">
        <v>255</v>
      </c>
      <c r="G167" s="175" t="s">
        <v>173</v>
      </c>
      <c r="H167" s="176">
        <v>15.8</v>
      </c>
      <c r="I167" s="177"/>
      <c r="J167" s="178">
        <f>ROUND(I167*H167,2)</f>
        <v>0</v>
      </c>
      <c r="K167" s="174" t="s">
        <v>127</v>
      </c>
      <c r="L167" s="38"/>
      <c r="M167" s="179" t="s">
        <v>19</v>
      </c>
      <c r="N167" s="180" t="s">
        <v>42</v>
      </c>
      <c r="O167" s="63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3" t="s">
        <v>128</v>
      </c>
      <c r="AT167" s="183" t="s">
        <v>123</v>
      </c>
      <c r="AU167" s="183" t="s">
        <v>82</v>
      </c>
      <c r="AY167" s="16" t="s">
        <v>121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6" t="s">
        <v>79</v>
      </c>
      <c r="BK167" s="184">
        <f>ROUND(I167*H167,2)</f>
        <v>0</v>
      </c>
      <c r="BL167" s="16" t="s">
        <v>128</v>
      </c>
      <c r="BM167" s="183" t="s">
        <v>256</v>
      </c>
    </row>
    <row r="168" spans="1:65" s="2" customFormat="1" ht="19.5">
      <c r="A168" s="33"/>
      <c r="B168" s="34"/>
      <c r="C168" s="35"/>
      <c r="D168" s="185" t="s">
        <v>130</v>
      </c>
      <c r="E168" s="35"/>
      <c r="F168" s="186" t="s">
        <v>257</v>
      </c>
      <c r="G168" s="35"/>
      <c r="H168" s="35"/>
      <c r="I168" s="187"/>
      <c r="J168" s="35"/>
      <c r="K168" s="35"/>
      <c r="L168" s="38"/>
      <c r="M168" s="188"/>
      <c r="N168" s="189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130</v>
      </c>
      <c r="AU168" s="16" t="s">
        <v>82</v>
      </c>
    </row>
    <row r="169" spans="1:65" s="2" customFormat="1" ht="11.25">
      <c r="A169" s="33"/>
      <c r="B169" s="34"/>
      <c r="C169" s="35"/>
      <c r="D169" s="190" t="s">
        <v>132</v>
      </c>
      <c r="E169" s="35"/>
      <c r="F169" s="191" t="s">
        <v>258</v>
      </c>
      <c r="G169" s="35"/>
      <c r="H169" s="35"/>
      <c r="I169" s="187"/>
      <c r="J169" s="35"/>
      <c r="K169" s="35"/>
      <c r="L169" s="38"/>
      <c r="M169" s="188"/>
      <c r="N169" s="189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132</v>
      </c>
      <c r="AU169" s="16" t="s">
        <v>82</v>
      </c>
    </row>
    <row r="170" spans="1:65" s="13" customFormat="1" ht="11.25">
      <c r="B170" s="192"/>
      <c r="C170" s="193"/>
      <c r="D170" s="185" t="s">
        <v>134</v>
      </c>
      <c r="E170" s="194" t="s">
        <v>19</v>
      </c>
      <c r="F170" s="195" t="s">
        <v>259</v>
      </c>
      <c r="G170" s="193"/>
      <c r="H170" s="196">
        <v>15.8</v>
      </c>
      <c r="I170" s="197"/>
      <c r="J170" s="193"/>
      <c r="K170" s="193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134</v>
      </c>
      <c r="AU170" s="202" t="s">
        <v>82</v>
      </c>
      <c r="AV170" s="13" t="s">
        <v>82</v>
      </c>
      <c r="AW170" s="13" t="s">
        <v>33</v>
      </c>
      <c r="AX170" s="13" t="s">
        <v>79</v>
      </c>
      <c r="AY170" s="202" t="s">
        <v>121</v>
      </c>
    </row>
    <row r="171" spans="1:65" s="2" customFormat="1" ht="16.5" customHeight="1">
      <c r="A171" s="33"/>
      <c r="B171" s="34"/>
      <c r="C171" s="172" t="s">
        <v>260</v>
      </c>
      <c r="D171" s="172" t="s">
        <v>123</v>
      </c>
      <c r="E171" s="173" t="s">
        <v>261</v>
      </c>
      <c r="F171" s="174" t="s">
        <v>262</v>
      </c>
      <c r="G171" s="175" t="s">
        <v>173</v>
      </c>
      <c r="H171" s="176">
        <v>937.31</v>
      </c>
      <c r="I171" s="177"/>
      <c r="J171" s="178">
        <f>ROUND(I171*H171,2)</f>
        <v>0</v>
      </c>
      <c r="K171" s="174" t="s">
        <v>127</v>
      </c>
      <c r="L171" s="38"/>
      <c r="M171" s="179" t="s">
        <v>19</v>
      </c>
      <c r="N171" s="180" t="s">
        <v>42</v>
      </c>
      <c r="O171" s="63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3" t="s">
        <v>128</v>
      </c>
      <c r="AT171" s="183" t="s">
        <v>123</v>
      </c>
      <c r="AU171" s="183" t="s">
        <v>82</v>
      </c>
      <c r="AY171" s="16" t="s">
        <v>121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6" t="s">
        <v>79</v>
      </c>
      <c r="BK171" s="184">
        <f>ROUND(I171*H171,2)</f>
        <v>0</v>
      </c>
      <c r="BL171" s="16" t="s">
        <v>128</v>
      </c>
      <c r="BM171" s="183" t="s">
        <v>263</v>
      </c>
    </row>
    <row r="172" spans="1:65" s="2" customFormat="1" ht="19.5">
      <c r="A172" s="33"/>
      <c r="B172" s="34"/>
      <c r="C172" s="35"/>
      <c r="D172" s="185" t="s">
        <v>130</v>
      </c>
      <c r="E172" s="35"/>
      <c r="F172" s="186" t="s">
        <v>264</v>
      </c>
      <c r="G172" s="35"/>
      <c r="H172" s="35"/>
      <c r="I172" s="187"/>
      <c r="J172" s="35"/>
      <c r="K172" s="35"/>
      <c r="L172" s="38"/>
      <c r="M172" s="188"/>
      <c r="N172" s="189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130</v>
      </c>
      <c r="AU172" s="16" t="s">
        <v>82</v>
      </c>
    </row>
    <row r="173" spans="1:65" s="2" customFormat="1" ht="11.25">
      <c r="A173" s="33"/>
      <c r="B173" s="34"/>
      <c r="C173" s="35"/>
      <c r="D173" s="190" t="s">
        <v>132</v>
      </c>
      <c r="E173" s="35"/>
      <c r="F173" s="191" t="s">
        <v>265</v>
      </c>
      <c r="G173" s="35"/>
      <c r="H173" s="35"/>
      <c r="I173" s="187"/>
      <c r="J173" s="35"/>
      <c r="K173" s="35"/>
      <c r="L173" s="38"/>
      <c r="M173" s="188"/>
      <c r="N173" s="189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132</v>
      </c>
      <c r="AU173" s="16" t="s">
        <v>82</v>
      </c>
    </row>
    <row r="174" spans="1:65" s="13" customFormat="1" ht="11.25">
      <c r="B174" s="192"/>
      <c r="C174" s="193"/>
      <c r="D174" s="185" t="s">
        <v>134</v>
      </c>
      <c r="E174" s="194" t="s">
        <v>19</v>
      </c>
      <c r="F174" s="195" t="s">
        <v>266</v>
      </c>
      <c r="G174" s="193"/>
      <c r="H174" s="196">
        <v>937.31</v>
      </c>
      <c r="I174" s="197"/>
      <c r="J174" s="193"/>
      <c r="K174" s="193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134</v>
      </c>
      <c r="AU174" s="202" t="s">
        <v>82</v>
      </c>
      <c r="AV174" s="13" t="s">
        <v>82</v>
      </c>
      <c r="AW174" s="13" t="s">
        <v>33</v>
      </c>
      <c r="AX174" s="13" t="s">
        <v>79</v>
      </c>
      <c r="AY174" s="202" t="s">
        <v>121</v>
      </c>
    </row>
    <row r="175" spans="1:65" s="2" customFormat="1" ht="16.5" customHeight="1">
      <c r="A175" s="33"/>
      <c r="B175" s="34"/>
      <c r="C175" s="172" t="s">
        <v>267</v>
      </c>
      <c r="D175" s="172" t="s">
        <v>123</v>
      </c>
      <c r="E175" s="173" t="s">
        <v>268</v>
      </c>
      <c r="F175" s="174" t="s">
        <v>269</v>
      </c>
      <c r="G175" s="175" t="s">
        <v>173</v>
      </c>
      <c r="H175" s="176">
        <v>782.6</v>
      </c>
      <c r="I175" s="177"/>
      <c r="J175" s="178">
        <f>ROUND(I175*H175,2)</f>
        <v>0</v>
      </c>
      <c r="K175" s="174" t="s">
        <v>127</v>
      </c>
      <c r="L175" s="38"/>
      <c r="M175" s="179" t="s">
        <v>19</v>
      </c>
      <c r="N175" s="180" t="s">
        <v>42</v>
      </c>
      <c r="O175" s="63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3" t="s">
        <v>128</v>
      </c>
      <c r="AT175" s="183" t="s">
        <v>123</v>
      </c>
      <c r="AU175" s="183" t="s">
        <v>82</v>
      </c>
      <c r="AY175" s="16" t="s">
        <v>121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6" t="s">
        <v>79</v>
      </c>
      <c r="BK175" s="184">
        <f>ROUND(I175*H175,2)</f>
        <v>0</v>
      </c>
      <c r="BL175" s="16" t="s">
        <v>128</v>
      </c>
      <c r="BM175" s="183" t="s">
        <v>270</v>
      </c>
    </row>
    <row r="176" spans="1:65" s="2" customFormat="1" ht="19.5">
      <c r="A176" s="33"/>
      <c r="B176" s="34"/>
      <c r="C176" s="35"/>
      <c r="D176" s="185" t="s">
        <v>130</v>
      </c>
      <c r="E176" s="35"/>
      <c r="F176" s="186" t="s">
        <v>271</v>
      </c>
      <c r="G176" s="35"/>
      <c r="H176" s="35"/>
      <c r="I176" s="187"/>
      <c r="J176" s="35"/>
      <c r="K176" s="35"/>
      <c r="L176" s="38"/>
      <c r="M176" s="188"/>
      <c r="N176" s="189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130</v>
      </c>
      <c r="AU176" s="16" t="s">
        <v>82</v>
      </c>
    </row>
    <row r="177" spans="1:65" s="2" customFormat="1" ht="11.25">
      <c r="A177" s="33"/>
      <c r="B177" s="34"/>
      <c r="C177" s="35"/>
      <c r="D177" s="190" t="s">
        <v>132</v>
      </c>
      <c r="E177" s="35"/>
      <c r="F177" s="191" t="s">
        <v>272</v>
      </c>
      <c r="G177" s="35"/>
      <c r="H177" s="35"/>
      <c r="I177" s="187"/>
      <c r="J177" s="35"/>
      <c r="K177" s="35"/>
      <c r="L177" s="38"/>
      <c r="M177" s="188"/>
      <c r="N177" s="189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132</v>
      </c>
      <c r="AU177" s="16" t="s">
        <v>82</v>
      </c>
    </row>
    <row r="178" spans="1:65" s="13" customFormat="1" ht="11.25">
      <c r="B178" s="192"/>
      <c r="C178" s="193"/>
      <c r="D178" s="185" t="s">
        <v>134</v>
      </c>
      <c r="E178" s="194" t="s">
        <v>19</v>
      </c>
      <c r="F178" s="195" t="s">
        <v>273</v>
      </c>
      <c r="G178" s="193"/>
      <c r="H178" s="196">
        <v>686.6</v>
      </c>
      <c r="I178" s="197"/>
      <c r="J178" s="193"/>
      <c r="K178" s="193"/>
      <c r="L178" s="198"/>
      <c r="M178" s="199"/>
      <c r="N178" s="200"/>
      <c r="O178" s="200"/>
      <c r="P178" s="200"/>
      <c r="Q178" s="200"/>
      <c r="R178" s="200"/>
      <c r="S178" s="200"/>
      <c r="T178" s="201"/>
      <c r="AT178" s="202" t="s">
        <v>134</v>
      </c>
      <c r="AU178" s="202" t="s">
        <v>82</v>
      </c>
      <c r="AV178" s="13" t="s">
        <v>82</v>
      </c>
      <c r="AW178" s="13" t="s">
        <v>33</v>
      </c>
      <c r="AX178" s="13" t="s">
        <v>71</v>
      </c>
      <c r="AY178" s="202" t="s">
        <v>121</v>
      </c>
    </row>
    <row r="179" spans="1:65" s="13" customFormat="1" ht="11.25">
      <c r="B179" s="192"/>
      <c r="C179" s="193"/>
      <c r="D179" s="185" t="s">
        <v>134</v>
      </c>
      <c r="E179" s="194" t="s">
        <v>19</v>
      </c>
      <c r="F179" s="195" t="s">
        <v>274</v>
      </c>
      <c r="G179" s="193"/>
      <c r="H179" s="196">
        <v>87</v>
      </c>
      <c r="I179" s="197"/>
      <c r="J179" s="193"/>
      <c r="K179" s="193"/>
      <c r="L179" s="198"/>
      <c r="M179" s="199"/>
      <c r="N179" s="200"/>
      <c r="O179" s="200"/>
      <c r="P179" s="200"/>
      <c r="Q179" s="200"/>
      <c r="R179" s="200"/>
      <c r="S179" s="200"/>
      <c r="T179" s="201"/>
      <c r="AT179" s="202" t="s">
        <v>134</v>
      </c>
      <c r="AU179" s="202" t="s">
        <v>82</v>
      </c>
      <c r="AV179" s="13" t="s">
        <v>82</v>
      </c>
      <c r="AW179" s="13" t="s">
        <v>33</v>
      </c>
      <c r="AX179" s="13" t="s">
        <v>71</v>
      </c>
      <c r="AY179" s="202" t="s">
        <v>121</v>
      </c>
    </row>
    <row r="180" spans="1:65" s="13" customFormat="1" ht="11.25">
      <c r="B180" s="192"/>
      <c r="C180" s="193"/>
      <c r="D180" s="185" t="s">
        <v>134</v>
      </c>
      <c r="E180" s="194" t="s">
        <v>19</v>
      </c>
      <c r="F180" s="195" t="s">
        <v>275</v>
      </c>
      <c r="G180" s="193"/>
      <c r="H180" s="196">
        <v>9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134</v>
      </c>
      <c r="AU180" s="202" t="s">
        <v>82</v>
      </c>
      <c r="AV180" s="13" t="s">
        <v>82</v>
      </c>
      <c r="AW180" s="13" t="s">
        <v>33</v>
      </c>
      <c r="AX180" s="13" t="s">
        <v>71</v>
      </c>
      <c r="AY180" s="202" t="s">
        <v>121</v>
      </c>
    </row>
    <row r="181" spans="1:65" s="2" customFormat="1" ht="16.5" customHeight="1">
      <c r="A181" s="33"/>
      <c r="B181" s="34"/>
      <c r="C181" s="172" t="s">
        <v>7</v>
      </c>
      <c r="D181" s="172" t="s">
        <v>123</v>
      </c>
      <c r="E181" s="173" t="s">
        <v>276</v>
      </c>
      <c r="F181" s="174" t="s">
        <v>277</v>
      </c>
      <c r="G181" s="175" t="s">
        <v>278</v>
      </c>
      <c r="H181" s="176">
        <v>555.29999999999995</v>
      </c>
      <c r="I181" s="177"/>
      <c r="J181" s="178">
        <f>ROUND(I181*H181,2)</f>
        <v>0</v>
      </c>
      <c r="K181" s="174" t="s">
        <v>127</v>
      </c>
      <c r="L181" s="38"/>
      <c r="M181" s="179" t="s">
        <v>19</v>
      </c>
      <c r="N181" s="180" t="s">
        <v>42</v>
      </c>
      <c r="O181" s="63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3" t="s">
        <v>128</v>
      </c>
      <c r="AT181" s="183" t="s">
        <v>123</v>
      </c>
      <c r="AU181" s="183" t="s">
        <v>82</v>
      </c>
      <c r="AY181" s="16" t="s">
        <v>121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6" t="s">
        <v>79</v>
      </c>
      <c r="BK181" s="184">
        <f>ROUND(I181*H181,2)</f>
        <v>0</v>
      </c>
      <c r="BL181" s="16" t="s">
        <v>128</v>
      </c>
      <c r="BM181" s="183" t="s">
        <v>279</v>
      </c>
    </row>
    <row r="182" spans="1:65" s="2" customFormat="1" ht="11.25">
      <c r="A182" s="33"/>
      <c r="B182" s="34"/>
      <c r="C182" s="35"/>
      <c r="D182" s="185" t="s">
        <v>130</v>
      </c>
      <c r="E182" s="35"/>
      <c r="F182" s="186" t="s">
        <v>280</v>
      </c>
      <c r="G182" s="35"/>
      <c r="H182" s="35"/>
      <c r="I182" s="187"/>
      <c r="J182" s="35"/>
      <c r="K182" s="35"/>
      <c r="L182" s="38"/>
      <c r="M182" s="188"/>
      <c r="N182" s="189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130</v>
      </c>
      <c r="AU182" s="16" t="s">
        <v>82</v>
      </c>
    </row>
    <row r="183" spans="1:65" s="2" customFormat="1" ht="11.25">
      <c r="A183" s="33"/>
      <c r="B183" s="34"/>
      <c r="C183" s="35"/>
      <c r="D183" s="190" t="s">
        <v>132</v>
      </c>
      <c r="E183" s="35"/>
      <c r="F183" s="191" t="s">
        <v>281</v>
      </c>
      <c r="G183" s="35"/>
      <c r="H183" s="35"/>
      <c r="I183" s="187"/>
      <c r="J183" s="35"/>
      <c r="K183" s="35"/>
      <c r="L183" s="38"/>
      <c r="M183" s="188"/>
      <c r="N183" s="189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132</v>
      </c>
      <c r="AU183" s="16" t="s">
        <v>82</v>
      </c>
    </row>
    <row r="184" spans="1:65" s="13" customFormat="1" ht="11.25">
      <c r="B184" s="192"/>
      <c r="C184" s="193"/>
      <c r="D184" s="185" t="s">
        <v>134</v>
      </c>
      <c r="E184" s="194" t="s">
        <v>19</v>
      </c>
      <c r="F184" s="195" t="s">
        <v>282</v>
      </c>
      <c r="G184" s="193"/>
      <c r="H184" s="196">
        <v>555.29999999999995</v>
      </c>
      <c r="I184" s="197"/>
      <c r="J184" s="193"/>
      <c r="K184" s="193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134</v>
      </c>
      <c r="AU184" s="202" t="s">
        <v>82</v>
      </c>
      <c r="AV184" s="13" t="s">
        <v>82</v>
      </c>
      <c r="AW184" s="13" t="s">
        <v>33</v>
      </c>
      <c r="AX184" s="13" t="s">
        <v>79</v>
      </c>
      <c r="AY184" s="202" t="s">
        <v>121</v>
      </c>
    </row>
    <row r="185" spans="1:65" s="2" customFormat="1" ht="16.5" customHeight="1">
      <c r="A185" s="33"/>
      <c r="B185" s="34"/>
      <c r="C185" s="172" t="s">
        <v>283</v>
      </c>
      <c r="D185" s="172" t="s">
        <v>123</v>
      </c>
      <c r="E185" s="173" t="s">
        <v>284</v>
      </c>
      <c r="F185" s="174" t="s">
        <v>285</v>
      </c>
      <c r="G185" s="175" t="s">
        <v>173</v>
      </c>
      <c r="H185" s="176">
        <v>500.5</v>
      </c>
      <c r="I185" s="177"/>
      <c r="J185" s="178">
        <f>ROUND(I185*H185,2)</f>
        <v>0</v>
      </c>
      <c r="K185" s="174" t="s">
        <v>127</v>
      </c>
      <c r="L185" s="38"/>
      <c r="M185" s="179" t="s">
        <v>19</v>
      </c>
      <c r="N185" s="180" t="s">
        <v>42</v>
      </c>
      <c r="O185" s="63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3" t="s">
        <v>128</v>
      </c>
      <c r="AT185" s="183" t="s">
        <v>123</v>
      </c>
      <c r="AU185" s="183" t="s">
        <v>82</v>
      </c>
      <c r="AY185" s="16" t="s">
        <v>121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6" t="s">
        <v>79</v>
      </c>
      <c r="BK185" s="184">
        <f>ROUND(I185*H185,2)</f>
        <v>0</v>
      </c>
      <c r="BL185" s="16" t="s">
        <v>128</v>
      </c>
      <c r="BM185" s="183" t="s">
        <v>286</v>
      </c>
    </row>
    <row r="186" spans="1:65" s="2" customFormat="1" ht="19.5">
      <c r="A186" s="33"/>
      <c r="B186" s="34"/>
      <c r="C186" s="35"/>
      <c r="D186" s="185" t="s">
        <v>130</v>
      </c>
      <c r="E186" s="35"/>
      <c r="F186" s="186" t="s">
        <v>287</v>
      </c>
      <c r="G186" s="35"/>
      <c r="H186" s="35"/>
      <c r="I186" s="187"/>
      <c r="J186" s="35"/>
      <c r="K186" s="35"/>
      <c r="L186" s="38"/>
      <c r="M186" s="188"/>
      <c r="N186" s="189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130</v>
      </c>
      <c r="AU186" s="16" t="s">
        <v>82</v>
      </c>
    </row>
    <row r="187" spans="1:65" s="2" customFormat="1" ht="11.25">
      <c r="A187" s="33"/>
      <c r="B187" s="34"/>
      <c r="C187" s="35"/>
      <c r="D187" s="190" t="s">
        <v>132</v>
      </c>
      <c r="E187" s="35"/>
      <c r="F187" s="191" t="s">
        <v>288</v>
      </c>
      <c r="G187" s="35"/>
      <c r="H187" s="35"/>
      <c r="I187" s="187"/>
      <c r="J187" s="35"/>
      <c r="K187" s="35"/>
      <c r="L187" s="38"/>
      <c r="M187" s="188"/>
      <c r="N187" s="189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132</v>
      </c>
      <c r="AU187" s="16" t="s">
        <v>82</v>
      </c>
    </row>
    <row r="188" spans="1:65" s="13" customFormat="1" ht="11.25">
      <c r="B188" s="192"/>
      <c r="C188" s="193"/>
      <c r="D188" s="185" t="s">
        <v>134</v>
      </c>
      <c r="E188" s="194" t="s">
        <v>19</v>
      </c>
      <c r="F188" s="195" t="s">
        <v>289</v>
      </c>
      <c r="G188" s="193"/>
      <c r="H188" s="196">
        <v>440.5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134</v>
      </c>
      <c r="AU188" s="202" t="s">
        <v>82</v>
      </c>
      <c r="AV188" s="13" t="s">
        <v>82</v>
      </c>
      <c r="AW188" s="13" t="s">
        <v>33</v>
      </c>
      <c r="AX188" s="13" t="s">
        <v>71</v>
      </c>
      <c r="AY188" s="202" t="s">
        <v>121</v>
      </c>
    </row>
    <row r="189" spans="1:65" s="13" customFormat="1" ht="11.25">
      <c r="B189" s="192"/>
      <c r="C189" s="193"/>
      <c r="D189" s="185" t="s">
        <v>134</v>
      </c>
      <c r="E189" s="194" t="s">
        <v>19</v>
      </c>
      <c r="F189" s="195" t="s">
        <v>245</v>
      </c>
      <c r="G189" s="193"/>
      <c r="H189" s="196">
        <v>60</v>
      </c>
      <c r="I189" s="197"/>
      <c r="J189" s="193"/>
      <c r="K189" s="193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134</v>
      </c>
      <c r="AU189" s="202" t="s">
        <v>82</v>
      </c>
      <c r="AV189" s="13" t="s">
        <v>82</v>
      </c>
      <c r="AW189" s="13" t="s">
        <v>33</v>
      </c>
      <c r="AX189" s="13" t="s">
        <v>71</v>
      </c>
      <c r="AY189" s="202" t="s">
        <v>121</v>
      </c>
    </row>
    <row r="190" spans="1:65" s="2" customFormat="1" ht="16.5" customHeight="1">
      <c r="A190" s="33"/>
      <c r="B190" s="34"/>
      <c r="C190" s="172" t="s">
        <v>290</v>
      </c>
      <c r="D190" s="172" t="s">
        <v>123</v>
      </c>
      <c r="E190" s="173" t="s">
        <v>291</v>
      </c>
      <c r="F190" s="174" t="s">
        <v>292</v>
      </c>
      <c r="G190" s="175" t="s">
        <v>173</v>
      </c>
      <c r="H190" s="176">
        <v>1245.8</v>
      </c>
      <c r="I190" s="177"/>
      <c r="J190" s="178">
        <f>ROUND(I190*H190,2)</f>
        <v>0</v>
      </c>
      <c r="K190" s="174" t="s">
        <v>127</v>
      </c>
      <c r="L190" s="38"/>
      <c r="M190" s="179" t="s">
        <v>19</v>
      </c>
      <c r="N190" s="180" t="s">
        <v>42</v>
      </c>
      <c r="O190" s="63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3" t="s">
        <v>128</v>
      </c>
      <c r="AT190" s="183" t="s">
        <v>123</v>
      </c>
      <c r="AU190" s="183" t="s">
        <v>82</v>
      </c>
      <c r="AY190" s="16" t="s">
        <v>121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6" t="s">
        <v>79</v>
      </c>
      <c r="BK190" s="184">
        <f>ROUND(I190*H190,2)</f>
        <v>0</v>
      </c>
      <c r="BL190" s="16" t="s">
        <v>128</v>
      </c>
      <c r="BM190" s="183" t="s">
        <v>293</v>
      </c>
    </row>
    <row r="191" spans="1:65" s="2" customFormat="1" ht="11.25">
      <c r="A191" s="33"/>
      <c r="B191" s="34"/>
      <c r="C191" s="35"/>
      <c r="D191" s="185" t="s">
        <v>130</v>
      </c>
      <c r="E191" s="35"/>
      <c r="F191" s="186" t="s">
        <v>294</v>
      </c>
      <c r="G191" s="35"/>
      <c r="H191" s="35"/>
      <c r="I191" s="187"/>
      <c r="J191" s="35"/>
      <c r="K191" s="35"/>
      <c r="L191" s="38"/>
      <c r="M191" s="188"/>
      <c r="N191" s="189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130</v>
      </c>
      <c r="AU191" s="16" t="s">
        <v>82</v>
      </c>
    </row>
    <row r="192" spans="1:65" s="2" customFormat="1" ht="11.25">
      <c r="A192" s="33"/>
      <c r="B192" s="34"/>
      <c r="C192" s="35"/>
      <c r="D192" s="190" t="s">
        <v>132</v>
      </c>
      <c r="E192" s="35"/>
      <c r="F192" s="191" t="s">
        <v>295</v>
      </c>
      <c r="G192" s="35"/>
      <c r="H192" s="35"/>
      <c r="I192" s="187"/>
      <c r="J192" s="35"/>
      <c r="K192" s="35"/>
      <c r="L192" s="38"/>
      <c r="M192" s="188"/>
      <c r="N192" s="189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132</v>
      </c>
      <c r="AU192" s="16" t="s">
        <v>82</v>
      </c>
    </row>
    <row r="193" spans="1:65" s="13" customFormat="1" ht="11.25">
      <c r="B193" s="192"/>
      <c r="C193" s="193"/>
      <c r="D193" s="185" t="s">
        <v>134</v>
      </c>
      <c r="E193" s="194" t="s">
        <v>19</v>
      </c>
      <c r="F193" s="195" t="s">
        <v>296</v>
      </c>
      <c r="G193" s="193"/>
      <c r="H193" s="196">
        <v>937.3</v>
      </c>
      <c r="I193" s="197"/>
      <c r="J193" s="193"/>
      <c r="K193" s="193"/>
      <c r="L193" s="198"/>
      <c r="M193" s="199"/>
      <c r="N193" s="200"/>
      <c r="O193" s="200"/>
      <c r="P193" s="200"/>
      <c r="Q193" s="200"/>
      <c r="R193" s="200"/>
      <c r="S193" s="200"/>
      <c r="T193" s="201"/>
      <c r="AT193" s="202" t="s">
        <v>134</v>
      </c>
      <c r="AU193" s="202" t="s">
        <v>82</v>
      </c>
      <c r="AV193" s="13" t="s">
        <v>82</v>
      </c>
      <c r="AW193" s="13" t="s">
        <v>33</v>
      </c>
      <c r="AX193" s="13" t="s">
        <v>71</v>
      </c>
      <c r="AY193" s="202" t="s">
        <v>121</v>
      </c>
    </row>
    <row r="194" spans="1:65" s="13" customFormat="1" ht="11.25">
      <c r="B194" s="192"/>
      <c r="C194" s="193"/>
      <c r="D194" s="185" t="s">
        <v>134</v>
      </c>
      <c r="E194" s="194" t="s">
        <v>19</v>
      </c>
      <c r="F194" s="195" t="s">
        <v>252</v>
      </c>
      <c r="G194" s="193"/>
      <c r="H194" s="196">
        <v>308.5</v>
      </c>
      <c r="I194" s="197"/>
      <c r="J194" s="193"/>
      <c r="K194" s="193"/>
      <c r="L194" s="198"/>
      <c r="M194" s="199"/>
      <c r="N194" s="200"/>
      <c r="O194" s="200"/>
      <c r="P194" s="200"/>
      <c r="Q194" s="200"/>
      <c r="R194" s="200"/>
      <c r="S194" s="200"/>
      <c r="T194" s="201"/>
      <c r="AT194" s="202" t="s">
        <v>134</v>
      </c>
      <c r="AU194" s="202" t="s">
        <v>82</v>
      </c>
      <c r="AV194" s="13" t="s">
        <v>82</v>
      </c>
      <c r="AW194" s="13" t="s">
        <v>33</v>
      </c>
      <c r="AX194" s="13" t="s">
        <v>71</v>
      </c>
      <c r="AY194" s="202" t="s">
        <v>121</v>
      </c>
    </row>
    <row r="195" spans="1:65" s="2" customFormat="1" ht="16.5" customHeight="1">
      <c r="A195" s="33"/>
      <c r="B195" s="34"/>
      <c r="C195" s="172" t="s">
        <v>297</v>
      </c>
      <c r="D195" s="172" t="s">
        <v>123</v>
      </c>
      <c r="E195" s="173" t="s">
        <v>298</v>
      </c>
      <c r="F195" s="174" t="s">
        <v>299</v>
      </c>
      <c r="G195" s="175" t="s">
        <v>173</v>
      </c>
      <c r="H195" s="176">
        <v>6.8179999999999996</v>
      </c>
      <c r="I195" s="177"/>
      <c r="J195" s="178">
        <f>ROUND(I195*H195,2)</f>
        <v>0</v>
      </c>
      <c r="K195" s="174" t="s">
        <v>127</v>
      </c>
      <c r="L195" s="38"/>
      <c r="M195" s="179" t="s">
        <v>19</v>
      </c>
      <c r="N195" s="180" t="s">
        <v>42</v>
      </c>
      <c r="O195" s="63"/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3" t="s">
        <v>128</v>
      </c>
      <c r="AT195" s="183" t="s">
        <v>123</v>
      </c>
      <c r="AU195" s="183" t="s">
        <v>82</v>
      </c>
      <c r="AY195" s="16" t="s">
        <v>121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6" t="s">
        <v>79</v>
      </c>
      <c r="BK195" s="184">
        <f>ROUND(I195*H195,2)</f>
        <v>0</v>
      </c>
      <c r="BL195" s="16" t="s">
        <v>128</v>
      </c>
      <c r="BM195" s="183" t="s">
        <v>300</v>
      </c>
    </row>
    <row r="196" spans="1:65" s="2" customFormat="1" ht="19.5">
      <c r="A196" s="33"/>
      <c r="B196" s="34"/>
      <c r="C196" s="35"/>
      <c r="D196" s="185" t="s">
        <v>130</v>
      </c>
      <c r="E196" s="35"/>
      <c r="F196" s="186" t="s">
        <v>301</v>
      </c>
      <c r="G196" s="35"/>
      <c r="H196" s="35"/>
      <c r="I196" s="187"/>
      <c r="J196" s="35"/>
      <c r="K196" s="35"/>
      <c r="L196" s="38"/>
      <c r="M196" s="188"/>
      <c r="N196" s="189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130</v>
      </c>
      <c r="AU196" s="16" t="s">
        <v>82</v>
      </c>
    </row>
    <row r="197" spans="1:65" s="2" customFormat="1" ht="11.25">
      <c r="A197" s="33"/>
      <c r="B197" s="34"/>
      <c r="C197" s="35"/>
      <c r="D197" s="190" t="s">
        <v>132</v>
      </c>
      <c r="E197" s="35"/>
      <c r="F197" s="191" t="s">
        <v>302</v>
      </c>
      <c r="G197" s="35"/>
      <c r="H197" s="35"/>
      <c r="I197" s="187"/>
      <c r="J197" s="35"/>
      <c r="K197" s="35"/>
      <c r="L197" s="38"/>
      <c r="M197" s="188"/>
      <c r="N197" s="189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132</v>
      </c>
      <c r="AU197" s="16" t="s">
        <v>82</v>
      </c>
    </row>
    <row r="198" spans="1:65" s="13" customFormat="1" ht="11.25">
      <c r="B198" s="192"/>
      <c r="C198" s="193"/>
      <c r="D198" s="185" t="s">
        <v>134</v>
      </c>
      <c r="E198" s="194" t="s">
        <v>19</v>
      </c>
      <c r="F198" s="195" t="s">
        <v>303</v>
      </c>
      <c r="G198" s="193"/>
      <c r="H198" s="196">
        <v>0.54</v>
      </c>
      <c r="I198" s="197"/>
      <c r="J198" s="193"/>
      <c r="K198" s="193"/>
      <c r="L198" s="198"/>
      <c r="M198" s="199"/>
      <c r="N198" s="200"/>
      <c r="O198" s="200"/>
      <c r="P198" s="200"/>
      <c r="Q198" s="200"/>
      <c r="R198" s="200"/>
      <c r="S198" s="200"/>
      <c r="T198" s="201"/>
      <c r="AT198" s="202" t="s">
        <v>134</v>
      </c>
      <c r="AU198" s="202" t="s">
        <v>82</v>
      </c>
      <c r="AV198" s="13" t="s">
        <v>82</v>
      </c>
      <c r="AW198" s="13" t="s">
        <v>33</v>
      </c>
      <c r="AX198" s="13" t="s">
        <v>71</v>
      </c>
      <c r="AY198" s="202" t="s">
        <v>121</v>
      </c>
    </row>
    <row r="199" spans="1:65" s="13" customFormat="1" ht="11.25">
      <c r="B199" s="192"/>
      <c r="C199" s="193"/>
      <c r="D199" s="185" t="s">
        <v>134</v>
      </c>
      <c r="E199" s="194" t="s">
        <v>19</v>
      </c>
      <c r="F199" s="195" t="s">
        <v>304</v>
      </c>
      <c r="G199" s="193"/>
      <c r="H199" s="196">
        <v>6.2779999999999996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134</v>
      </c>
      <c r="AU199" s="202" t="s">
        <v>82</v>
      </c>
      <c r="AV199" s="13" t="s">
        <v>82</v>
      </c>
      <c r="AW199" s="13" t="s">
        <v>33</v>
      </c>
      <c r="AX199" s="13" t="s">
        <v>71</v>
      </c>
      <c r="AY199" s="202" t="s">
        <v>121</v>
      </c>
    </row>
    <row r="200" spans="1:65" s="2" customFormat="1" ht="16.5" customHeight="1">
      <c r="A200" s="33"/>
      <c r="B200" s="34"/>
      <c r="C200" s="172" t="s">
        <v>305</v>
      </c>
      <c r="D200" s="172" t="s">
        <v>123</v>
      </c>
      <c r="E200" s="173" t="s">
        <v>306</v>
      </c>
      <c r="F200" s="174" t="s">
        <v>307</v>
      </c>
      <c r="G200" s="175" t="s">
        <v>126</v>
      </c>
      <c r="H200" s="176">
        <v>1751.1</v>
      </c>
      <c r="I200" s="177"/>
      <c r="J200" s="178">
        <f>ROUND(I200*H200,2)</f>
        <v>0</v>
      </c>
      <c r="K200" s="174" t="s">
        <v>127</v>
      </c>
      <c r="L200" s="38"/>
      <c r="M200" s="179" t="s">
        <v>19</v>
      </c>
      <c r="N200" s="180" t="s">
        <v>42</v>
      </c>
      <c r="O200" s="63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3" t="s">
        <v>128</v>
      </c>
      <c r="AT200" s="183" t="s">
        <v>123</v>
      </c>
      <c r="AU200" s="183" t="s">
        <v>82</v>
      </c>
      <c r="AY200" s="16" t="s">
        <v>121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6" t="s">
        <v>79</v>
      </c>
      <c r="BK200" s="184">
        <f>ROUND(I200*H200,2)</f>
        <v>0</v>
      </c>
      <c r="BL200" s="16" t="s">
        <v>128</v>
      </c>
      <c r="BM200" s="183" t="s">
        <v>308</v>
      </c>
    </row>
    <row r="201" spans="1:65" s="2" customFormat="1" ht="11.25">
      <c r="A201" s="33"/>
      <c r="B201" s="34"/>
      <c r="C201" s="35"/>
      <c r="D201" s="185" t="s">
        <v>130</v>
      </c>
      <c r="E201" s="35"/>
      <c r="F201" s="186" t="s">
        <v>309</v>
      </c>
      <c r="G201" s="35"/>
      <c r="H201" s="35"/>
      <c r="I201" s="187"/>
      <c r="J201" s="35"/>
      <c r="K201" s="35"/>
      <c r="L201" s="38"/>
      <c r="M201" s="188"/>
      <c r="N201" s="189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130</v>
      </c>
      <c r="AU201" s="16" t="s">
        <v>82</v>
      </c>
    </row>
    <row r="202" spans="1:65" s="2" customFormat="1" ht="11.25">
      <c r="A202" s="33"/>
      <c r="B202" s="34"/>
      <c r="C202" s="35"/>
      <c r="D202" s="190" t="s">
        <v>132</v>
      </c>
      <c r="E202" s="35"/>
      <c r="F202" s="191" t="s">
        <v>310</v>
      </c>
      <c r="G202" s="35"/>
      <c r="H202" s="35"/>
      <c r="I202" s="187"/>
      <c r="J202" s="35"/>
      <c r="K202" s="35"/>
      <c r="L202" s="38"/>
      <c r="M202" s="188"/>
      <c r="N202" s="189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132</v>
      </c>
      <c r="AU202" s="16" t="s">
        <v>82</v>
      </c>
    </row>
    <row r="203" spans="1:65" s="13" customFormat="1" ht="11.25">
      <c r="B203" s="192"/>
      <c r="C203" s="193"/>
      <c r="D203" s="185" t="s">
        <v>134</v>
      </c>
      <c r="E203" s="194" t="s">
        <v>19</v>
      </c>
      <c r="F203" s="195" t="s">
        <v>311</v>
      </c>
      <c r="G203" s="193"/>
      <c r="H203" s="196">
        <v>1751.1</v>
      </c>
      <c r="I203" s="197"/>
      <c r="J203" s="193"/>
      <c r="K203" s="193"/>
      <c r="L203" s="198"/>
      <c r="M203" s="199"/>
      <c r="N203" s="200"/>
      <c r="O203" s="200"/>
      <c r="P203" s="200"/>
      <c r="Q203" s="200"/>
      <c r="R203" s="200"/>
      <c r="S203" s="200"/>
      <c r="T203" s="201"/>
      <c r="AT203" s="202" t="s">
        <v>134</v>
      </c>
      <c r="AU203" s="202" t="s">
        <v>82</v>
      </c>
      <c r="AV203" s="13" t="s">
        <v>82</v>
      </c>
      <c r="AW203" s="13" t="s">
        <v>33</v>
      </c>
      <c r="AX203" s="13" t="s">
        <v>79</v>
      </c>
      <c r="AY203" s="202" t="s">
        <v>121</v>
      </c>
    </row>
    <row r="204" spans="1:65" s="2" customFormat="1" ht="16.5" customHeight="1">
      <c r="A204" s="33"/>
      <c r="B204" s="34"/>
      <c r="C204" s="203" t="s">
        <v>312</v>
      </c>
      <c r="D204" s="203" t="s">
        <v>313</v>
      </c>
      <c r="E204" s="204" t="s">
        <v>314</v>
      </c>
      <c r="F204" s="205" t="s">
        <v>315</v>
      </c>
      <c r="G204" s="206" t="s">
        <v>316</v>
      </c>
      <c r="H204" s="207">
        <v>36.073</v>
      </c>
      <c r="I204" s="208"/>
      <c r="J204" s="209">
        <f>ROUND(I204*H204,2)</f>
        <v>0</v>
      </c>
      <c r="K204" s="205" t="s">
        <v>127</v>
      </c>
      <c r="L204" s="210"/>
      <c r="M204" s="211" t="s">
        <v>19</v>
      </c>
      <c r="N204" s="212" t="s">
        <v>42</v>
      </c>
      <c r="O204" s="63"/>
      <c r="P204" s="181">
        <f>O204*H204</f>
        <v>0</v>
      </c>
      <c r="Q204" s="181">
        <v>1E-3</v>
      </c>
      <c r="R204" s="181">
        <f>Q204*H204</f>
        <v>3.6073000000000001E-2</v>
      </c>
      <c r="S204" s="181">
        <v>0</v>
      </c>
      <c r="T204" s="18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3" t="s">
        <v>179</v>
      </c>
      <c r="AT204" s="183" t="s">
        <v>313</v>
      </c>
      <c r="AU204" s="183" t="s">
        <v>82</v>
      </c>
      <c r="AY204" s="16" t="s">
        <v>121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6" t="s">
        <v>79</v>
      </c>
      <c r="BK204" s="184">
        <f>ROUND(I204*H204,2)</f>
        <v>0</v>
      </c>
      <c r="BL204" s="16" t="s">
        <v>128</v>
      </c>
      <c r="BM204" s="183" t="s">
        <v>317</v>
      </c>
    </row>
    <row r="205" spans="1:65" s="2" customFormat="1" ht="11.25">
      <c r="A205" s="33"/>
      <c r="B205" s="34"/>
      <c r="C205" s="35"/>
      <c r="D205" s="185" t="s">
        <v>130</v>
      </c>
      <c r="E205" s="35"/>
      <c r="F205" s="186" t="s">
        <v>315</v>
      </c>
      <c r="G205" s="35"/>
      <c r="H205" s="35"/>
      <c r="I205" s="187"/>
      <c r="J205" s="35"/>
      <c r="K205" s="35"/>
      <c r="L205" s="38"/>
      <c r="M205" s="188"/>
      <c r="N205" s="189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130</v>
      </c>
      <c r="AU205" s="16" t="s">
        <v>82</v>
      </c>
    </row>
    <row r="206" spans="1:65" s="13" customFormat="1" ht="11.25">
      <c r="B206" s="192"/>
      <c r="C206" s="193"/>
      <c r="D206" s="185" t="s">
        <v>134</v>
      </c>
      <c r="E206" s="194" t="s">
        <v>19</v>
      </c>
      <c r="F206" s="195" t="s">
        <v>318</v>
      </c>
      <c r="G206" s="193"/>
      <c r="H206" s="196">
        <v>36.073</v>
      </c>
      <c r="I206" s="197"/>
      <c r="J206" s="193"/>
      <c r="K206" s="193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134</v>
      </c>
      <c r="AU206" s="202" t="s">
        <v>82</v>
      </c>
      <c r="AV206" s="13" t="s">
        <v>82</v>
      </c>
      <c r="AW206" s="13" t="s">
        <v>33</v>
      </c>
      <c r="AX206" s="13" t="s">
        <v>79</v>
      </c>
      <c r="AY206" s="202" t="s">
        <v>121</v>
      </c>
    </row>
    <row r="207" spans="1:65" s="2" customFormat="1" ht="16.5" customHeight="1">
      <c r="A207" s="33"/>
      <c r="B207" s="34"/>
      <c r="C207" s="172" t="s">
        <v>319</v>
      </c>
      <c r="D207" s="172" t="s">
        <v>123</v>
      </c>
      <c r="E207" s="173" t="s">
        <v>320</v>
      </c>
      <c r="F207" s="174" t="s">
        <v>321</v>
      </c>
      <c r="G207" s="175" t="s">
        <v>126</v>
      </c>
      <c r="H207" s="176">
        <v>6325.3</v>
      </c>
      <c r="I207" s="177"/>
      <c r="J207" s="178">
        <f>ROUND(I207*H207,2)</f>
        <v>0</v>
      </c>
      <c r="K207" s="174" t="s">
        <v>127</v>
      </c>
      <c r="L207" s="38"/>
      <c r="M207" s="179" t="s">
        <v>19</v>
      </c>
      <c r="N207" s="180" t="s">
        <v>42</v>
      </c>
      <c r="O207" s="63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3" t="s">
        <v>128</v>
      </c>
      <c r="AT207" s="183" t="s">
        <v>123</v>
      </c>
      <c r="AU207" s="183" t="s">
        <v>82</v>
      </c>
      <c r="AY207" s="16" t="s">
        <v>121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6" t="s">
        <v>79</v>
      </c>
      <c r="BK207" s="184">
        <f>ROUND(I207*H207,2)</f>
        <v>0</v>
      </c>
      <c r="BL207" s="16" t="s">
        <v>128</v>
      </c>
      <c r="BM207" s="183" t="s">
        <v>322</v>
      </c>
    </row>
    <row r="208" spans="1:65" s="2" customFormat="1" ht="11.25">
      <c r="A208" s="33"/>
      <c r="B208" s="34"/>
      <c r="C208" s="35"/>
      <c r="D208" s="185" t="s">
        <v>130</v>
      </c>
      <c r="E208" s="35"/>
      <c r="F208" s="186" t="s">
        <v>323</v>
      </c>
      <c r="G208" s="35"/>
      <c r="H208" s="35"/>
      <c r="I208" s="187"/>
      <c r="J208" s="35"/>
      <c r="K208" s="35"/>
      <c r="L208" s="38"/>
      <c r="M208" s="188"/>
      <c r="N208" s="189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130</v>
      </c>
      <c r="AU208" s="16" t="s">
        <v>82</v>
      </c>
    </row>
    <row r="209" spans="1:65" s="2" customFormat="1" ht="11.25">
      <c r="A209" s="33"/>
      <c r="B209" s="34"/>
      <c r="C209" s="35"/>
      <c r="D209" s="190" t="s">
        <v>132</v>
      </c>
      <c r="E209" s="35"/>
      <c r="F209" s="191" t="s">
        <v>324</v>
      </c>
      <c r="G209" s="35"/>
      <c r="H209" s="35"/>
      <c r="I209" s="187"/>
      <c r="J209" s="35"/>
      <c r="K209" s="35"/>
      <c r="L209" s="38"/>
      <c r="M209" s="188"/>
      <c r="N209" s="189"/>
      <c r="O209" s="63"/>
      <c r="P209" s="63"/>
      <c r="Q209" s="63"/>
      <c r="R209" s="63"/>
      <c r="S209" s="63"/>
      <c r="T209" s="6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132</v>
      </c>
      <c r="AU209" s="16" t="s">
        <v>82</v>
      </c>
    </row>
    <row r="210" spans="1:65" s="13" customFormat="1" ht="11.25">
      <c r="B210" s="192"/>
      <c r="C210" s="193"/>
      <c r="D210" s="185" t="s">
        <v>134</v>
      </c>
      <c r="E210" s="194" t="s">
        <v>19</v>
      </c>
      <c r="F210" s="195" t="s">
        <v>325</v>
      </c>
      <c r="G210" s="193"/>
      <c r="H210" s="196">
        <v>5744.8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134</v>
      </c>
      <c r="AU210" s="202" t="s">
        <v>82</v>
      </c>
      <c r="AV210" s="13" t="s">
        <v>82</v>
      </c>
      <c r="AW210" s="13" t="s">
        <v>33</v>
      </c>
      <c r="AX210" s="13" t="s">
        <v>71</v>
      </c>
      <c r="AY210" s="202" t="s">
        <v>121</v>
      </c>
    </row>
    <row r="211" spans="1:65" s="13" customFormat="1" ht="22.5">
      <c r="B211" s="192"/>
      <c r="C211" s="193"/>
      <c r="D211" s="185" t="s">
        <v>134</v>
      </c>
      <c r="E211" s="194" t="s">
        <v>19</v>
      </c>
      <c r="F211" s="195" t="s">
        <v>326</v>
      </c>
      <c r="G211" s="193"/>
      <c r="H211" s="196">
        <v>465.4</v>
      </c>
      <c r="I211" s="197"/>
      <c r="J211" s="193"/>
      <c r="K211" s="193"/>
      <c r="L211" s="198"/>
      <c r="M211" s="199"/>
      <c r="N211" s="200"/>
      <c r="O211" s="200"/>
      <c r="P211" s="200"/>
      <c r="Q211" s="200"/>
      <c r="R211" s="200"/>
      <c r="S211" s="200"/>
      <c r="T211" s="201"/>
      <c r="AT211" s="202" t="s">
        <v>134</v>
      </c>
      <c r="AU211" s="202" t="s">
        <v>82</v>
      </c>
      <c r="AV211" s="13" t="s">
        <v>82</v>
      </c>
      <c r="AW211" s="13" t="s">
        <v>33</v>
      </c>
      <c r="AX211" s="13" t="s">
        <v>71</v>
      </c>
      <c r="AY211" s="202" t="s">
        <v>121</v>
      </c>
    </row>
    <row r="212" spans="1:65" s="13" customFormat="1" ht="11.25">
      <c r="B212" s="192"/>
      <c r="C212" s="193"/>
      <c r="D212" s="185" t="s">
        <v>134</v>
      </c>
      <c r="E212" s="194" t="s">
        <v>19</v>
      </c>
      <c r="F212" s="195" t="s">
        <v>327</v>
      </c>
      <c r="G212" s="193"/>
      <c r="H212" s="196">
        <v>115.1</v>
      </c>
      <c r="I212" s="197"/>
      <c r="J212" s="193"/>
      <c r="K212" s="193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134</v>
      </c>
      <c r="AU212" s="202" t="s">
        <v>82</v>
      </c>
      <c r="AV212" s="13" t="s">
        <v>82</v>
      </c>
      <c r="AW212" s="13" t="s">
        <v>33</v>
      </c>
      <c r="AX212" s="13" t="s">
        <v>71</v>
      </c>
      <c r="AY212" s="202" t="s">
        <v>121</v>
      </c>
    </row>
    <row r="213" spans="1:65" s="2" customFormat="1" ht="16.5" customHeight="1">
      <c r="A213" s="33"/>
      <c r="B213" s="34"/>
      <c r="C213" s="172" t="s">
        <v>328</v>
      </c>
      <c r="D213" s="172" t="s">
        <v>123</v>
      </c>
      <c r="E213" s="173" t="s">
        <v>329</v>
      </c>
      <c r="F213" s="174" t="s">
        <v>330</v>
      </c>
      <c r="G213" s="175" t="s">
        <v>126</v>
      </c>
      <c r="H213" s="176">
        <v>782.4</v>
      </c>
      <c r="I213" s="177"/>
      <c r="J213" s="178">
        <f>ROUND(I213*H213,2)</f>
        <v>0</v>
      </c>
      <c r="K213" s="174" t="s">
        <v>127</v>
      </c>
      <c r="L213" s="38"/>
      <c r="M213" s="179" t="s">
        <v>19</v>
      </c>
      <c r="N213" s="180" t="s">
        <v>42</v>
      </c>
      <c r="O213" s="63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3" t="s">
        <v>128</v>
      </c>
      <c r="AT213" s="183" t="s">
        <v>123</v>
      </c>
      <c r="AU213" s="183" t="s">
        <v>82</v>
      </c>
      <c r="AY213" s="16" t="s">
        <v>121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6" t="s">
        <v>79</v>
      </c>
      <c r="BK213" s="184">
        <f>ROUND(I213*H213,2)</f>
        <v>0</v>
      </c>
      <c r="BL213" s="16" t="s">
        <v>128</v>
      </c>
      <c r="BM213" s="183" t="s">
        <v>331</v>
      </c>
    </row>
    <row r="214" spans="1:65" s="2" customFormat="1" ht="19.5">
      <c r="A214" s="33"/>
      <c r="B214" s="34"/>
      <c r="C214" s="35"/>
      <c r="D214" s="185" t="s">
        <v>130</v>
      </c>
      <c r="E214" s="35"/>
      <c r="F214" s="186" t="s">
        <v>332</v>
      </c>
      <c r="G214" s="35"/>
      <c r="H214" s="35"/>
      <c r="I214" s="187"/>
      <c r="J214" s="35"/>
      <c r="K214" s="35"/>
      <c r="L214" s="38"/>
      <c r="M214" s="188"/>
      <c r="N214" s="189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130</v>
      </c>
      <c r="AU214" s="16" t="s">
        <v>82</v>
      </c>
    </row>
    <row r="215" spans="1:65" s="2" customFormat="1" ht="11.25">
      <c r="A215" s="33"/>
      <c r="B215" s="34"/>
      <c r="C215" s="35"/>
      <c r="D215" s="190" t="s">
        <v>132</v>
      </c>
      <c r="E215" s="35"/>
      <c r="F215" s="191" t="s">
        <v>333</v>
      </c>
      <c r="G215" s="35"/>
      <c r="H215" s="35"/>
      <c r="I215" s="187"/>
      <c r="J215" s="35"/>
      <c r="K215" s="35"/>
      <c r="L215" s="38"/>
      <c r="M215" s="188"/>
      <c r="N215" s="189"/>
      <c r="O215" s="63"/>
      <c r="P215" s="63"/>
      <c r="Q215" s="63"/>
      <c r="R215" s="63"/>
      <c r="S215" s="63"/>
      <c r="T215" s="6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132</v>
      </c>
      <c r="AU215" s="16" t="s">
        <v>82</v>
      </c>
    </row>
    <row r="216" spans="1:65" s="13" customFormat="1" ht="11.25">
      <c r="B216" s="192"/>
      <c r="C216" s="193"/>
      <c r="D216" s="185" t="s">
        <v>134</v>
      </c>
      <c r="E216" s="194" t="s">
        <v>19</v>
      </c>
      <c r="F216" s="195" t="s">
        <v>334</v>
      </c>
      <c r="G216" s="193"/>
      <c r="H216" s="196">
        <v>782.4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134</v>
      </c>
      <c r="AU216" s="202" t="s">
        <v>82</v>
      </c>
      <c r="AV216" s="13" t="s">
        <v>82</v>
      </c>
      <c r="AW216" s="13" t="s">
        <v>33</v>
      </c>
      <c r="AX216" s="13" t="s">
        <v>79</v>
      </c>
      <c r="AY216" s="202" t="s">
        <v>121</v>
      </c>
    </row>
    <row r="217" spans="1:65" s="2" customFormat="1" ht="16.5" customHeight="1">
      <c r="A217" s="33"/>
      <c r="B217" s="34"/>
      <c r="C217" s="172" t="s">
        <v>335</v>
      </c>
      <c r="D217" s="172" t="s">
        <v>123</v>
      </c>
      <c r="E217" s="173" t="s">
        <v>336</v>
      </c>
      <c r="F217" s="174" t="s">
        <v>337</v>
      </c>
      <c r="G217" s="175" t="s">
        <v>126</v>
      </c>
      <c r="H217" s="176">
        <v>405.5</v>
      </c>
      <c r="I217" s="177"/>
      <c r="J217" s="178">
        <f>ROUND(I217*H217,2)</f>
        <v>0</v>
      </c>
      <c r="K217" s="174" t="s">
        <v>127</v>
      </c>
      <c r="L217" s="38"/>
      <c r="M217" s="179" t="s">
        <v>19</v>
      </c>
      <c r="N217" s="180" t="s">
        <v>42</v>
      </c>
      <c r="O217" s="63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83" t="s">
        <v>128</v>
      </c>
      <c r="AT217" s="183" t="s">
        <v>123</v>
      </c>
      <c r="AU217" s="183" t="s">
        <v>82</v>
      </c>
      <c r="AY217" s="16" t="s">
        <v>121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6" t="s">
        <v>79</v>
      </c>
      <c r="BK217" s="184">
        <f>ROUND(I217*H217,2)</f>
        <v>0</v>
      </c>
      <c r="BL217" s="16" t="s">
        <v>128</v>
      </c>
      <c r="BM217" s="183" t="s">
        <v>338</v>
      </c>
    </row>
    <row r="218" spans="1:65" s="2" customFormat="1" ht="19.5">
      <c r="A218" s="33"/>
      <c r="B218" s="34"/>
      <c r="C218" s="35"/>
      <c r="D218" s="185" t="s">
        <v>130</v>
      </c>
      <c r="E218" s="35"/>
      <c r="F218" s="186" t="s">
        <v>339</v>
      </c>
      <c r="G218" s="35"/>
      <c r="H218" s="35"/>
      <c r="I218" s="187"/>
      <c r="J218" s="35"/>
      <c r="K218" s="35"/>
      <c r="L218" s="38"/>
      <c r="M218" s="188"/>
      <c r="N218" s="189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130</v>
      </c>
      <c r="AU218" s="16" t="s">
        <v>82</v>
      </c>
    </row>
    <row r="219" spans="1:65" s="2" customFormat="1" ht="11.25">
      <c r="A219" s="33"/>
      <c r="B219" s="34"/>
      <c r="C219" s="35"/>
      <c r="D219" s="190" t="s">
        <v>132</v>
      </c>
      <c r="E219" s="35"/>
      <c r="F219" s="191" t="s">
        <v>340</v>
      </c>
      <c r="G219" s="35"/>
      <c r="H219" s="35"/>
      <c r="I219" s="187"/>
      <c r="J219" s="35"/>
      <c r="K219" s="35"/>
      <c r="L219" s="38"/>
      <c r="M219" s="188"/>
      <c r="N219" s="189"/>
      <c r="O219" s="63"/>
      <c r="P219" s="63"/>
      <c r="Q219" s="63"/>
      <c r="R219" s="63"/>
      <c r="S219" s="63"/>
      <c r="T219" s="6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132</v>
      </c>
      <c r="AU219" s="16" t="s">
        <v>82</v>
      </c>
    </row>
    <row r="220" spans="1:65" s="13" customFormat="1" ht="11.25">
      <c r="B220" s="192"/>
      <c r="C220" s="193"/>
      <c r="D220" s="185" t="s">
        <v>134</v>
      </c>
      <c r="E220" s="194" t="s">
        <v>19</v>
      </c>
      <c r="F220" s="195" t="s">
        <v>341</v>
      </c>
      <c r="G220" s="193"/>
      <c r="H220" s="196">
        <v>405.5</v>
      </c>
      <c r="I220" s="197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134</v>
      </c>
      <c r="AU220" s="202" t="s">
        <v>82</v>
      </c>
      <c r="AV220" s="13" t="s">
        <v>82</v>
      </c>
      <c r="AW220" s="13" t="s">
        <v>33</v>
      </c>
      <c r="AX220" s="13" t="s">
        <v>79</v>
      </c>
      <c r="AY220" s="202" t="s">
        <v>121</v>
      </c>
    </row>
    <row r="221" spans="1:65" s="2" customFormat="1" ht="16.5" customHeight="1">
      <c r="A221" s="33"/>
      <c r="B221" s="34"/>
      <c r="C221" s="172" t="s">
        <v>342</v>
      </c>
      <c r="D221" s="172" t="s">
        <v>123</v>
      </c>
      <c r="E221" s="173" t="s">
        <v>343</v>
      </c>
      <c r="F221" s="174" t="s">
        <v>344</v>
      </c>
      <c r="G221" s="175" t="s">
        <v>126</v>
      </c>
      <c r="H221" s="176">
        <v>1751.1</v>
      </c>
      <c r="I221" s="177"/>
      <c r="J221" s="178">
        <f>ROUND(I221*H221,2)</f>
        <v>0</v>
      </c>
      <c r="K221" s="174" t="s">
        <v>127</v>
      </c>
      <c r="L221" s="38"/>
      <c r="M221" s="179" t="s">
        <v>19</v>
      </c>
      <c r="N221" s="180" t="s">
        <v>42</v>
      </c>
      <c r="O221" s="63"/>
      <c r="P221" s="181">
        <f>O221*H221</f>
        <v>0</v>
      </c>
      <c r="Q221" s="181">
        <v>0</v>
      </c>
      <c r="R221" s="181">
        <f>Q221*H221</f>
        <v>0</v>
      </c>
      <c r="S221" s="181">
        <v>0</v>
      </c>
      <c r="T221" s="18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3" t="s">
        <v>128</v>
      </c>
      <c r="AT221" s="183" t="s">
        <v>123</v>
      </c>
      <c r="AU221" s="183" t="s">
        <v>82</v>
      </c>
      <c r="AY221" s="16" t="s">
        <v>121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6" t="s">
        <v>79</v>
      </c>
      <c r="BK221" s="184">
        <f>ROUND(I221*H221,2)</f>
        <v>0</v>
      </c>
      <c r="BL221" s="16" t="s">
        <v>128</v>
      </c>
      <c r="BM221" s="183" t="s">
        <v>345</v>
      </c>
    </row>
    <row r="222" spans="1:65" s="2" customFormat="1" ht="11.25">
      <c r="A222" s="33"/>
      <c r="B222" s="34"/>
      <c r="C222" s="35"/>
      <c r="D222" s="185" t="s">
        <v>130</v>
      </c>
      <c r="E222" s="35"/>
      <c r="F222" s="186" t="s">
        <v>346</v>
      </c>
      <c r="G222" s="35"/>
      <c r="H222" s="35"/>
      <c r="I222" s="187"/>
      <c r="J222" s="35"/>
      <c r="K222" s="35"/>
      <c r="L222" s="38"/>
      <c r="M222" s="188"/>
      <c r="N222" s="189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130</v>
      </c>
      <c r="AU222" s="16" t="s">
        <v>82</v>
      </c>
    </row>
    <row r="223" spans="1:65" s="2" customFormat="1" ht="11.25">
      <c r="A223" s="33"/>
      <c r="B223" s="34"/>
      <c r="C223" s="35"/>
      <c r="D223" s="190" t="s">
        <v>132</v>
      </c>
      <c r="E223" s="35"/>
      <c r="F223" s="191" t="s">
        <v>347</v>
      </c>
      <c r="G223" s="35"/>
      <c r="H223" s="35"/>
      <c r="I223" s="187"/>
      <c r="J223" s="35"/>
      <c r="K223" s="35"/>
      <c r="L223" s="38"/>
      <c r="M223" s="188"/>
      <c r="N223" s="189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132</v>
      </c>
      <c r="AU223" s="16" t="s">
        <v>82</v>
      </c>
    </row>
    <row r="224" spans="1:65" s="2" customFormat="1" ht="19.5">
      <c r="A224" s="33"/>
      <c r="B224" s="34"/>
      <c r="C224" s="35"/>
      <c r="D224" s="185" t="s">
        <v>348</v>
      </c>
      <c r="E224" s="35"/>
      <c r="F224" s="213" t="s">
        <v>349</v>
      </c>
      <c r="G224" s="35"/>
      <c r="H224" s="35"/>
      <c r="I224" s="187"/>
      <c r="J224" s="35"/>
      <c r="K224" s="35"/>
      <c r="L224" s="38"/>
      <c r="M224" s="188"/>
      <c r="N224" s="189"/>
      <c r="O224" s="63"/>
      <c r="P224" s="63"/>
      <c r="Q224" s="63"/>
      <c r="R224" s="63"/>
      <c r="S224" s="63"/>
      <c r="T224" s="64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348</v>
      </c>
      <c r="AU224" s="16" t="s">
        <v>82</v>
      </c>
    </row>
    <row r="225" spans="1:65" s="13" customFormat="1" ht="11.25">
      <c r="B225" s="192"/>
      <c r="C225" s="193"/>
      <c r="D225" s="185" t="s">
        <v>134</v>
      </c>
      <c r="E225" s="194" t="s">
        <v>19</v>
      </c>
      <c r="F225" s="195" t="s">
        <v>311</v>
      </c>
      <c r="G225" s="193"/>
      <c r="H225" s="196">
        <v>1751.1</v>
      </c>
      <c r="I225" s="197"/>
      <c r="J225" s="193"/>
      <c r="K225" s="193"/>
      <c r="L225" s="198"/>
      <c r="M225" s="199"/>
      <c r="N225" s="200"/>
      <c r="O225" s="200"/>
      <c r="P225" s="200"/>
      <c r="Q225" s="200"/>
      <c r="R225" s="200"/>
      <c r="S225" s="200"/>
      <c r="T225" s="201"/>
      <c r="AT225" s="202" t="s">
        <v>134</v>
      </c>
      <c r="AU225" s="202" t="s">
        <v>82</v>
      </c>
      <c r="AV225" s="13" t="s">
        <v>82</v>
      </c>
      <c r="AW225" s="13" t="s">
        <v>33</v>
      </c>
      <c r="AX225" s="13" t="s">
        <v>79</v>
      </c>
      <c r="AY225" s="202" t="s">
        <v>121</v>
      </c>
    </row>
    <row r="226" spans="1:65" s="12" customFormat="1" ht="22.9" customHeight="1">
      <c r="B226" s="156"/>
      <c r="C226" s="157"/>
      <c r="D226" s="158" t="s">
        <v>70</v>
      </c>
      <c r="E226" s="170" t="s">
        <v>82</v>
      </c>
      <c r="F226" s="170" t="s">
        <v>350</v>
      </c>
      <c r="G226" s="157"/>
      <c r="H226" s="157"/>
      <c r="I226" s="160"/>
      <c r="J226" s="171">
        <f>BK226</f>
        <v>0</v>
      </c>
      <c r="K226" s="157"/>
      <c r="L226" s="162"/>
      <c r="M226" s="163"/>
      <c r="N226" s="164"/>
      <c r="O226" s="164"/>
      <c r="P226" s="165">
        <f>SUM(P227:P235)</f>
        <v>0</v>
      </c>
      <c r="Q226" s="164"/>
      <c r="R226" s="165">
        <f>SUM(R227:R235)</f>
        <v>130.82508000000001</v>
      </c>
      <c r="S226" s="164"/>
      <c r="T226" s="166">
        <f>SUM(T227:T235)</f>
        <v>0</v>
      </c>
      <c r="AR226" s="167" t="s">
        <v>79</v>
      </c>
      <c r="AT226" s="168" t="s">
        <v>70</v>
      </c>
      <c r="AU226" s="168" t="s">
        <v>79</v>
      </c>
      <c r="AY226" s="167" t="s">
        <v>121</v>
      </c>
      <c r="BK226" s="169">
        <f>SUM(BK227:BK235)</f>
        <v>0</v>
      </c>
    </row>
    <row r="227" spans="1:65" s="2" customFormat="1" ht="16.5" customHeight="1">
      <c r="A227" s="33"/>
      <c r="B227" s="34"/>
      <c r="C227" s="172" t="s">
        <v>351</v>
      </c>
      <c r="D227" s="172" t="s">
        <v>123</v>
      </c>
      <c r="E227" s="173" t="s">
        <v>352</v>
      </c>
      <c r="F227" s="174" t="s">
        <v>353</v>
      </c>
      <c r="G227" s="175" t="s">
        <v>173</v>
      </c>
      <c r="H227" s="176">
        <v>78.400000000000006</v>
      </c>
      <c r="I227" s="177"/>
      <c r="J227" s="178">
        <f>ROUND(I227*H227,2)</f>
        <v>0</v>
      </c>
      <c r="K227" s="174" t="s">
        <v>127</v>
      </c>
      <c r="L227" s="38"/>
      <c r="M227" s="179" t="s">
        <v>19</v>
      </c>
      <c r="N227" s="180" t="s">
        <v>42</v>
      </c>
      <c r="O227" s="63"/>
      <c r="P227" s="181">
        <f>O227*H227</f>
        <v>0</v>
      </c>
      <c r="Q227" s="181">
        <v>1.665</v>
      </c>
      <c r="R227" s="181">
        <f>Q227*H227</f>
        <v>130.536</v>
      </c>
      <c r="S227" s="181">
        <v>0</v>
      </c>
      <c r="T227" s="18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83" t="s">
        <v>128</v>
      </c>
      <c r="AT227" s="183" t="s">
        <v>123</v>
      </c>
      <c r="AU227" s="183" t="s">
        <v>82</v>
      </c>
      <c r="AY227" s="16" t="s">
        <v>121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6" t="s">
        <v>79</v>
      </c>
      <c r="BK227" s="184">
        <f>ROUND(I227*H227,2)</f>
        <v>0</v>
      </c>
      <c r="BL227" s="16" t="s">
        <v>128</v>
      </c>
      <c r="BM227" s="183" t="s">
        <v>354</v>
      </c>
    </row>
    <row r="228" spans="1:65" s="2" customFormat="1" ht="19.5">
      <c r="A228" s="33"/>
      <c r="B228" s="34"/>
      <c r="C228" s="35"/>
      <c r="D228" s="185" t="s">
        <v>130</v>
      </c>
      <c r="E228" s="35"/>
      <c r="F228" s="186" t="s">
        <v>355</v>
      </c>
      <c r="G228" s="35"/>
      <c r="H228" s="35"/>
      <c r="I228" s="187"/>
      <c r="J228" s="35"/>
      <c r="K228" s="35"/>
      <c r="L228" s="38"/>
      <c r="M228" s="188"/>
      <c r="N228" s="189"/>
      <c r="O228" s="63"/>
      <c r="P228" s="63"/>
      <c r="Q228" s="63"/>
      <c r="R228" s="63"/>
      <c r="S228" s="63"/>
      <c r="T228" s="64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130</v>
      </c>
      <c r="AU228" s="16" t="s">
        <v>82</v>
      </c>
    </row>
    <row r="229" spans="1:65" s="2" customFormat="1" ht="11.25">
      <c r="A229" s="33"/>
      <c r="B229" s="34"/>
      <c r="C229" s="35"/>
      <c r="D229" s="190" t="s">
        <v>132</v>
      </c>
      <c r="E229" s="35"/>
      <c r="F229" s="191" t="s">
        <v>356</v>
      </c>
      <c r="G229" s="35"/>
      <c r="H229" s="35"/>
      <c r="I229" s="187"/>
      <c r="J229" s="35"/>
      <c r="K229" s="35"/>
      <c r="L229" s="38"/>
      <c r="M229" s="188"/>
      <c r="N229" s="189"/>
      <c r="O229" s="63"/>
      <c r="P229" s="63"/>
      <c r="Q229" s="63"/>
      <c r="R229" s="63"/>
      <c r="S229" s="63"/>
      <c r="T229" s="64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132</v>
      </c>
      <c r="AU229" s="16" t="s">
        <v>82</v>
      </c>
    </row>
    <row r="230" spans="1:65" s="2" customFormat="1" ht="29.25">
      <c r="A230" s="33"/>
      <c r="B230" s="34"/>
      <c r="C230" s="35"/>
      <c r="D230" s="185" t="s">
        <v>348</v>
      </c>
      <c r="E230" s="35"/>
      <c r="F230" s="213" t="s">
        <v>357</v>
      </c>
      <c r="G230" s="35"/>
      <c r="H230" s="35"/>
      <c r="I230" s="187"/>
      <c r="J230" s="35"/>
      <c r="K230" s="35"/>
      <c r="L230" s="38"/>
      <c r="M230" s="188"/>
      <c r="N230" s="189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348</v>
      </c>
      <c r="AU230" s="16" t="s">
        <v>82</v>
      </c>
    </row>
    <row r="231" spans="1:65" s="13" customFormat="1" ht="11.25">
      <c r="B231" s="192"/>
      <c r="C231" s="193"/>
      <c r="D231" s="185" t="s">
        <v>134</v>
      </c>
      <c r="E231" s="194" t="s">
        <v>19</v>
      </c>
      <c r="F231" s="195" t="s">
        <v>209</v>
      </c>
      <c r="G231" s="193"/>
      <c r="H231" s="196">
        <v>78.400000000000006</v>
      </c>
      <c r="I231" s="197"/>
      <c r="J231" s="193"/>
      <c r="K231" s="193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134</v>
      </c>
      <c r="AU231" s="202" t="s">
        <v>82</v>
      </c>
      <c r="AV231" s="13" t="s">
        <v>82</v>
      </c>
      <c r="AW231" s="13" t="s">
        <v>33</v>
      </c>
      <c r="AX231" s="13" t="s">
        <v>79</v>
      </c>
      <c r="AY231" s="202" t="s">
        <v>121</v>
      </c>
    </row>
    <row r="232" spans="1:65" s="2" customFormat="1" ht="16.5" customHeight="1">
      <c r="A232" s="33"/>
      <c r="B232" s="34"/>
      <c r="C232" s="172" t="s">
        <v>358</v>
      </c>
      <c r="D232" s="172" t="s">
        <v>123</v>
      </c>
      <c r="E232" s="173" t="s">
        <v>359</v>
      </c>
      <c r="F232" s="174" t="s">
        <v>360</v>
      </c>
      <c r="G232" s="175" t="s">
        <v>156</v>
      </c>
      <c r="H232" s="176">
        <v>396</v>
      </c>
      <c r="I232" s="177"/>
      <c r="J232" s="178">
        <f>ROUND(I232*H232,2)</f>
        <v>0</v>
      </c>
      <c r="K232" s="174" t="s">
        <v>127</v>
      </c>
      <c r="L232" s="38"/>
      <c r="M232" s="179" t="s">
        <v>19</v>
      </c>
      <c r="N232" s="180" t="s">
        <v>42</v>
      </c>
      <c r="O232" s="63"/>
      <c r="P232" s="181">
        <f>O232*H232</f>
        <v>0</v>
      </c>
      <c r="Q232" s="181">
        <v>7.2999999999999996E-4</v>
      </c>
      <c r="R232" s="181">
        <f>Q232*H232</f>
        <v>0.28908</v>
      </c>
      <c r="S232" s="181">
        <v>0</v>
      </c>
      <c r="T232" s="18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83" t="s">
        <v>128</v>
      </c>
      <c r="AT232" s="183" t="s">
        <v>123</v>
      </c>
      <c r="AU232" s="183" t="s">
        <v>82</v>
      </c>
      <c r="AY232" s="16" t="s">
        <v>121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6" t="s">
        <v>79</v>
      </c>
      <c r="BK232" s="184">
        <f>ROUND(I232*H232,2)</f>
        <v>0</v>
      </c>
      <c r="BL232" s="16" t="s">
        <v>128</v>
      </c>
      <c r="BM232" s="183" t="s">
        <v>361</v>
      </c>
    </row>
    <row r="233" spans="1:65" s="2" customFormat="1" ht="11.25">
      <c r="A233" s="33"/>
      <c r="B233" s="34"/>
      <c r="C233" s="35"/>
      <c r="D233" s="185" t="s">
        <v>130</v>
      </c>
      <c r="E233" s="35"/>
      <c r="F233" s="186" t="s">
        <v>362</v>
      </c>
      <c r="G233" s="35"/>
      <c r="H233" s="35"/>
      <c r="I233" s="187"/>
      <c r="J233" s="35"/>
      <c r="K233" s="35"/>
      <c r="L233" s="38"/>
      <c r="M233" s="188"/>
      <c r="N233" s="189"/>
      <c r="O233" s="63"/>
      <c r="P233" s="63"/>
      <c r="Q233" s="63"/>
      <c r="R233" s="63"/>
      <c r="S233" s="63"/>
      <c r="T233" s="64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130</v>
      </c>
      <c r="AU233" s="16" t="s">
        <v>82</v>
      </c>
    </row>
    <row r="234" spans="1:65" s="2" customFormat="1" ht="11.25">
      <c r="A234" s="33"/>
      <c r="B234" s="34"/>
      <c r="C234" s="35"/>
      <c r="D234" s="190" t="s">
        <v>132</v>
      </c>
      <c r="E234" s="35"/>
      <c r="F234" s="191" t="s">
        <v>363</v>
      </c>
      <c r="G234" s="35"/>
      <c r="H234" s="35"/>
      <c r="I234" s="187"/>
      <c r="J234" s="35"/>
      <c r="K234" s="35"/>
      <c r="L234" s="38"/>
      <c r="M234" s="188"/>
      <c r="N234" s="189"/>
      <c r="O234" s="63"/>
      <c r="P234" s="63"/>
      <c r="Q234" s="63"/>
      <c r="R234" s="63"/>
      <c r="S234" s="63"/>
      <c r="T234" s="64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132</v>
      </c>
      <c r="AU234" s="16" t="s">
        <v>82</v>
      </c>
    </row>
    <row r="235" spans="1:65" s="13" customFormat="1" ht="11.25">
      <c r="B235" s="192"/>
      <c r="C235" s="193"/>
      <c r="D235" s="185" t="s">
        <v>134</v>
      </c>
      <c r="E235" s="194" t="s">
        <v>19</v>
      </c>
      <c r="F235" s="195" t="s">
        <v>364</v>
      </c>
      <c r="G235" s="193"/>
      <c r="H235" s="196">
        <v>396</v>
      </c>
      <c r="I235" s="197"/>
      <c r="J235" s="193"/>
      <c r="K235" s="193"/>
      <c r="L235" s="198"/>
      <c r="M235" s="199"/>
      <c r="N235" s="200"/>
      <c r="O235" s="200"/>
      <c r="P235" s="200"/>
      <c r="Q235" s="200"/>
      <c r="R235" s="200"/>
      <c r="S235" s="200"/>
      <c r="T235" s="201"/>
      <c r="AT235" s="202" t="s">
        <v>134</v>
      </c>
      <c r="AU235" s="202" t="s">
        <v>82</v>
      </c>
      <c r="AV235" s="13" t="s">
        <v>82</v>
      </c>
      <c r="AW235" s="13" t="s">
        <v>33</v>
      </c>
      <c r="AX235" s="13" t="s">
        <v>79</v>
      </c>
      <c r="AY235" s="202" t="s">
        <v>121</v>
      </c>
    </row>
    <row r="236" spans="1:65" s="12" customFormat="1" ht="22.9" customHeight="1">
      <c r="B236" s="156"/>
      <c r="C236" s="157"/>
      <c r="D236" s="158" t="s">
        <v>70</v>
      </c>
      <c r="E236" s="170" t="s">
        <v>128</v>
      </c>
      <c r="F236" s="170" t="s">
        <v>365</v>
      </c>
      <c r="G236" s="157"/>
      <c r="H236" s="157"/>
      <c r="I236" s="160"/>
      <c r="J236" s="171">
        <f>BK236</f>
        <v>0</v>
      </c>
      <c r="K236" s="157"/>
      <c r="L236" s="162"/>
      <c r="M236" s="163"/>
      <c r="N236" s="164"/>
      <c r="O236" s="164"/>
      <c r="P236" s="165">
        <f>SUM(P237:P250)</f>
        <v>0</v>
      </c>
      <c r="Q236" s="164"/>
      <c r="R236" s="165">
        <f>SUM(R237:R250)</f>
        <v>3.6460030900000002</v>
      </c>
      <c r="S236" s="164"/>
      <c r="T236" s="166">
        <f>SUM(T237:T250)</f>
        <v>0</v>
      </c>
      <c r="AR236" s="167" t="s">
        <v>79</v>
      </c>
      <c r="AT236" s="168" t="s">
        <v>70</v>
      </c>
      <c r="AU236" s="168" t="s">
        <v>79</v>
      </c>
      <c r="AY236" s="167" t="s">
        <v>121</v>
      </c>
      <c r="BK236" s="169">
        <f>SUM(BK237:BK250)</f>
        <v>0</v>
      </c>
    </row>
    <row r="237" spans="1:65" s="2" customFormat="1" ht="16.5" customHeight="1">
      <c r="A237" s="33"/>
      <c r="B237" s="34"/>
      <c r="C237" s="172" t="s">
        <v>366</v>
      </c>
      <c r="D237" s="172" t="s">
        <v>123</v>
      </c>
      <c r="E237" s="173" t="s">
        <v>367</v>
      </c>
      <c r="F237" s="174" t="s">
        <v>368</v>
      </c>
      <c r="G237" s="175" t="s">
        <v>278</v>
      </c>
      <c r="H237" s="176">
        <v>1.7000000000000001E-2</v>
      </c>
      <c r="I237" s="177"/>
      <c r="J237" s="178">
        <f>ROUND(I237*H237,2)</f>
        <v>0</v>
      </c>
      <c r="K237" s="174" t="s">
        <v>127</v>
      </c>
      <c r="L237" s="38"/>
      <c r="M237" s="179" t="s">
        <v>19</v>
      </c>
      <c r="N237" s="180" t="s">
        <v>42</v>
      </c>
      <c r="O237" s="63"/>
      <c r="P237" s="181">
        <f>O237*H237</f>
        <v>0</v>
      </c>
      <c r="Q237" s="181">
        <v>1.06277</v>
      </c>
      <c r="R237" s="181">
        <f>Q237*H237</f>
        <v>1.8067090000000001E-2</v>
      </c>
      <c r="S237" s="181">
        <v>0</v>
      </c>
      <c r="T237" s="18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83" t="s">
        <v>128</v>
      </c>
      <c r="AT237" s="183" t="s">
        <v>123</v>
      </c>
      <c r="AU237" s="183" t="s">
        <v>82</v>
      </c>
      <c r="AY237" s="16" t="s">
        <v>121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6" t="s">
        <v>79</v>
      </c>
      <c r="BK237" s="184">
        <f>ROUND(I237*H237,2)</f>
        <v>0</v>
      </c>
      <c r="BL237" s="16" t="s">
        <v>128</v>
      </c>
      <c r="BM237" s="183" t="s">
        <v>369</v>
      </c>
    </row>
    <row r="238" spans="1:65" s="2" customFormat="1" ht="11.25">
      <c r="A238" s="33"/>
      <c r="B238" s="34"/>
      <c r="C238" s="35"/>
      <c r="D238" s="185" t="s">
        <v>130</v>
      </c>
      <c r="E238" s="35"/>
      <c r="F238" s="186" t="s">
        <v>370</v>
      </c>
      <c r="G238" s="35"/>
      <c r="H238" s="35"/>
      <c r="I238" s="187"/>
      <c r="J238" s="35"/>
      <c r="K238" s="35"/>
      <c r="L238" s="38"/>
      <c r="M238" s="188"/>
      <c r="N238" s="189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130</v>
      </c>
      <c r="AU238" s="16" t="s">
        <v>82</v>
      </c>
    </row>
    <row r="239" spans="1:65" s="2" customFormat="1" ht="11.25">
      <c r="A239" s="33"/>
      <c r="B239" s="34"/>
      <c r="C239" s="35"/>
      <c r="D239" s="190" t="s">
        <v>132</v>
      </c>
      <c r="E239" s="35"/>
      <c r="F239" s="191" t="s">
        <v>371</v>
      </c>
      <c r="G239" s="35"/>
      <c r="H239" s="35"/>
      <c r="I239" s="187"/>
      <c r="J239" s="35"/>
      <c r="K239" s="35"/>
      <c r="L239" s="38"/>
      <c r="M239" s="188"/>
      <c r="N239" s="189"/>
      <c r="O239" s="63"/>
      <c r="P239" s="63"/>
      <c r="Q239" s="63"/>
      <c r="R239" s="63"/>
      <c r="S239" s="63"/>
      <c r="T239" s="64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132</v>
      </c>
      <c r="AU239" s="16" t="s">
        <v>82</v>
      </c>
    </row>
    <row r="240" spans="1:65" s="2" customFormat="1" ht="39">
      <c r="A240" s="33"/>
      <c r="B240" s="34"/>
      <c r="C240" s="35"/>
      <c r="D240" s="185" t="s">
        <v>348</v>
      </c>
      <c r="E240" s="35"/>
      <c r="F240" s="213" t="s">
        <v>372</v>
      </c>
      <c r="G240" s="35"/>
      <c r="H240" s="35"/>
      <c r="I240" s="187"/>
      <c r="J240" s="35"/>
      <c r="K240" s="35"/>
      <c r="L240" s="38"/>
      <c r="M240" s="188"/>
      <c r="N240" s="189"/>
      <c r="O240" s="63"/>
      <c r="P240" s="63"/>
      <c r="Q240" s="63"/>
      <c r="R240" s="63"/>
      <c r="S240" s="63"/>
      <c r="T240" s="64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348</v>
      </c>
      <c r="AU240" s="16" t="s">
        <v>82</v>
      </c>
    </row>
    <row r="241" spans="1:65" s="13" customFormat="1" ht="11.25">
      <c r="B241" s="192"/>
      <c r="C241" s="193"/>
      <c r="D241" s="185" t="s">
        <v>134</v>
      </c>
      <c r="E241" s="194" t="s">
        <v>19</v>
      </c>
      <c r="F241" s="195" t="s">
        <v>373</v>
      </c>
      <c r="G241" s="193"/>
      <c r="H241" s="196">
        <v>1.7000000000000001E-2</v>
      </c>
      <c r="I241" s="197"/>
      <c r="J241" s="193"/>
      <c r="K241" s="193"/>
      <c r="L241" s="198"/>
      <c r="M241" s="199"/>
      <c r="N241" s="200"/>
      <c r="O241" s="200"/>
      <c r="P241" s="200"/>
      <c r="Q241" s="200"/>
      <c r="R241" s="200"/>
      <c r="S241" s="200"/>
      <c r="T241" s="201"/>
      <c r="AT241" s="202" t="s">
        <v>134</v>
      </c>
      <c r="AU241" s="202" t="s">
        <v>82</v>
      </c>
      <c r="AV241" s="13" t="s">
        <v>82</v>
      </c>
      <c r="AW241" s="13" t="s">
        <v>33</v>
      </c>
      <c r="AX241" s="13" t="s">
        <v>79</v>
      </c>
      <c r="AY241" s="202" t="s">
        <v>121</v>
      </c>
    </row>
    <row r="242" spans="1:65" s="2" customFormat="1" ht="16.5" customHeight="1">
      <c r="A242" s="33"/>
      <c r="B242" s="34"/>
      <c r="C242" s="172" t="s">
        <v>374</v>
      </c>
      <c r="D242" s="172" t="s">
        <v>123</v>
      </c>
      <c r="E242" s="173" t="s">
        <v>375</v>
      </c>
      <c r="F242" s="174" t="s">
        <v>376</v>
      </c>
      <c r="G242" s="175" t="s">
        <v>173</v>
      </c>
      <c r="H242" s="176">
        <v>1.7</v>
      </c>
      <c r="I242" s="177"/>
      <c r="J242" s="178">
        <f>ROUND(I242*H242,2)</f>
        <v>0</v>
      </c>
      <c r="K242" s="174" t="s">
        <v>127</v>
      </c>
      <c r="L242" s="38"/>
      <c r="M242" s="179" t="s">
        <v>19</v>
      </c>
      <c r="N242" s="180" t="s">
        <v>42</v>
      </c>
      <c r="O242" s="63"/>
      <c r="P242" s="181">
        <f>O242*H242</f>
        <v>0</v>
      </c>
      <c r="Q242" s="181">
        <v>2.13408</v>
      </c>
      <c r="R242" s="181">
        <f>Q242*H242</f>
        <v>3.627936</v>
      </c>
      <c r="S242" s="181">
        <v>0</v>
      </c>
      <c r="T242" s="18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83" t="s">
        <v>128</v>
      </c>
      <c r="AT242" s="183" t="s">
        <v>123</v>
      </c>
      <c r="AU242" s="183" t="s">
        <v>82</v>
      </c>
      <c r="AY242" s="16" t="s">
        <v>121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6" t="s">
        <v>79</v>
      </c>
      <c r="BK242" s="184">
        <f>ROUND(I242*H242,2)</f>
        <v>0</v>
      </c>
      <c r="BL242" s="16" t="s">
        <v>128</v>
      </c>
      <c r="BM242" s="183" t="s">
        <v>377</v>
      </c>
    </row>
    <row r="243" spans="1:65" s="2" customFormat="1" ht="11.25">
      <c r="A243" s="33"/>
      <c r="B243" s="34"/>
      <c r="C243" s="35"/>
      <c r="D243" s="185" t="s">
        <v>130</v>
      </c>
      <c r="E243" s="35"/>
      <c r="F243" s="186" t="s">
        <v>378</v>
      </c>
      <c r="G243" s="35"/>
      <c r="H243" s="35"/>
      <c r="I243" s="187"/>
      <c r="J243" s="35"/>
      <c r="K243" s="35"/>
      <c r="L243" s="38"/>
      <c r="M243" s="188"/>
      <c r="N243" s="189"/>
      <c r="O243" s="63"/>
      <c r="P243" s="63"/>
      <c r="Q243" s="63"/>
      <c r="R243" s="63"/>
      <c r="S243" s="63"/>
      <c r="T243" s="64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130</v>
      </c>
      <c r="AU243" s="16" t="s">
        <v>82</v>
      </c>
    </row>
    <row r="244" spans="1:65" s="2" customFormat="1" ht="11.25">
      <c r="A244" s="33"/>
      <c r="B244" s="34"/>
      <c r="C244" s="35"/>
      <c r="D244" s="190" t="s">
        <v>132</v>
      </c>
      <c r="E244" s="35"/>
      <c r="F244" s="191" t="s">
        <v>379</v>
      </c>
      <c r="G244" s="35"/>
      <c r="H244" s="35"/>
      <c r="I244" s="187"/>
      <c r="J244" s="35"/>
      <c r="K244" s="35"/>
      <c r="L244" s="38"/>
      <c r="M244" s="188"/>
      <c r="N244" s="189"/>
      <c r="O244" s="63"/>
      <c r="P244" s="63"/>
      <c r="Q244" s="63"/>
      <c r="R244" s="63"/>
      <c r="S244" s="63"/>
      <c r="T244" s="64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132</v>
      </c>
      <c r="AU244" s="16" t="s">
        <v>82</v>
      </c>
    </row>
    <row r="245" spans="1:65" s="13" customFormat="1" ht="11.25">
      <c r="B245" s="192"/>
      <c r="C245" s="193"/>
      <c r="D245" s="185" t="s">
        <v>134</v>
      </c>
      <c r="E245" s="194" t="s">
        <v>19</v>
      </c>
      <c r="F245" s="195" t="s">
        <v>201</v>
      </c>
      <c r="G245" s="193"/>
      <c r="H245" s="196">
        <v>0.5</v>
      </c>
      <c r="I245" s="197"/>
      <c r="J245" s="193"/>
      <c r="K245" s="193"/>
      <c r="L245" s="198"/>
      <c r="M245" s="199"/>
      <c r="N245" s="200"/>
      <c r="O245" s="200"/>
      <c r="P245" s="200"/>
      <c r="Q245" s="200"/>
      <c r="R245" s="200"/>
      <c r="S245" s="200"/>
      <c r="T245" s="201"/>
      <c r="AT245" s="202" t="s">
        <v>134</v>
      </c>
      <c r="AU245" s="202" t="s">
        <v>82</v>
      </c>
      <c r="AV245" s="13" t="s">
        <v>82</v>
      </c>
      <c r="AW245" s="13" t="s">
        <v>33</v>
      </c>
      <c r="AX245" s="13" t="s">
        <v>71</v>
      </c>
      <c r="AY245" s="202" t="s">
        <v>121</v>
      </c>
    </row>
    <row r="246" spans="1:65" s="13" customFormat="1" ht="11.25">
      <c r="B246" s="192"/>
      <c r="C246" s="193"/>
      <c r="D246" s="185" t="s">
        <v>134</v>
      </c>
      <c r="E246" s="194" t="s">
        <v>19</v>
      </c>
      <c r="F246" s="195" t="s">
        <v>380</v>
      </c>
      <c r="G246" s="193"/>
      <c r="H246" s="196">
        <v>1.2</v>
      </c>
      <c r="I246" s="197"/>
      <c r="J246" s="193"/>
      <c r="K246" s="193"/>
      <c r="L246" s="198"/>
      <c r="M246" s="199"/>
      <c r="N246" s="200"/>
      <c r="O246" s="200"/>
      <c r="P246" s="200"/>
      <c r="Q246" s="200"/>
      <c r="R246" s="200"/>
      <c r="S246" s="200"/>
      <c r="T246" s="201"/>
      <c r="AT246" s="202" t="s">
        <v>134</v>
      </c>
      <c r="AU246" s="202" t="s">
        <v>82</v>
      </c>
      <c r="AV246" s="13" t="s">
        <v>82</v>
      </c>
      <c r="AW246" s="13" t="s">
        <v>33</v>
      </c>
      <c r="AX246" s="13" t="s">
        <v>71</v>
      </c>
      <c r="AY246" s="202" t="s">
        <v>121</v>
      </c>
    </row>
    <row r="247" spans="1:65" s="2" customFormat="1" ht="16.5" customHeight="1">
      <c r="A247" s="33"/>
      <c r="B247" s="34"/>
      <c r="C247" s="172" t="s">
        <v>381</v>
      </c>
      <c r="D247" s="172" t="s">
        <v>123</v>
      </c>
      <c r="E247" s="173" t="s">
        <v>382</v>
      </c>
      <c r="F247" s="174" t="s">
        <v>383</v>
      </c>
      <c r="G247" s="175" t="s">
        <v>126</v>
      </c>
      <c r="H247" s="176">
        <v>4.25</v>
      </c>
      <c r="I247" s="177"/>
      <c r="J247" s="178">
        <f>ROUND(I247*H247,2)</f>
        <v>0</v>
      </c>
      <c r="K247" s="174" t="s">
        <v>127</v>
      </c>
      <c r="L247" s="38"/>
      <c r="M247" s="179" t="s">
        <v>19</v>
      </c>
      <c r="N247" s="180" t="s">
        <v>42</v>
      </c>
      <c r="O247" s="63"/>
      <c r="P247" s="181">
        <f>O247*H247</f>
        <v>0</v>
      </c>
      <c r="Q247" s="181">
        <v>0</v>
      </c>
      <c r="R247" s="181">
        <f>Q247*H247</f>
        <v>0</v>
      </c>
      <c r="S247" s="181">
        <v>0</v>
      </c>
      <c r="T247" s="18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83" t="s">
        <v>128</v>
      </c>
      <c r="AT247" s="183" t="s">
        <v>123</v>
      </c>
      <c r="AU247" s="183" t="s">
        <v>82</v>
      </c>
      <c r="AY247" s="16" t="s">
        <v>121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6" t="s">
        <v>79</v>
      </c>
      <c r="BK247" s="184">
        <f>ROUND(I247*H247,2)</f>
        <v>0</v>
      </c>
      <c r="BL247" s="16" t="s">
        <v>128</v>
      </c>
      <c r="BM247" s="183" t="s">
        <v>384</v>
      </c>
    </row>
    <row r="248" spans="1:65" s="2" customFormat="1" ht="19.5">
      <c r="A248" s="33"/>
      <c r="B248" s="34"/>
      <c r="C248" s="35"/>
      <c r="D248" s="185" t="s">
        <v>130</v>
      </c>
      <c r="E248" s="35"/>
      <c r="F248" s="186" t="s">
        <v>385</v>
      </c>
      <c r="G248" s="35"/>
      <c r="H248" s="35"/>
      <c r="I248" s="187"/>
      <c r="J248" s="35"/>
      <c r="K248" s="35"/>
      <c r="L248" s="38"/>
      <c r="M248" s="188"/>
      <c r="N248" s="189"/>
      <c r="O248" s="63"/>
      <c r="P248" s="63"/>
      <c r="Q248" s="63"/>
      <c r="R248" s="63"/>
      <c r="S248" s="63"/>
      <c r="T248" s="64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130</v>
      </c>
      <c r="AU248" s="16" t="s">
        <v>82</v>
      </c>
    </row>
    <row r="249" spans="1:65" s="2" customFormat="1" ht="11.25">
      <c r="A249" s="33"/>
      <c r="B249" s="34"/>
      <c r="C249" s="35"/>
      <c r="D249" s="190" t="s">
        <v>132</v>
      </c>
      <c r="E249" s="35"/>
      <c r="F249" s="191" t="s">
        <v>386</v>
      </c>
      <c r="G249" s="35"/>
      <c r="H249" s="35"/>
      <c r="I249" s="187"/>
      <c r="J249" s="35"/>
      <c r="K249" s="35"/>
      <c r="L249" s="38"/>
      <c r="M249" s="188"/>
      <c r="N249" s="189"/>
      <c r="O249" s="63"/>
      <c r="P249" s="63"/>
      <c r="Q249" s="63"/>
      <c r="R249" s="63"/>
      <c r="S249" s="63"/>
      <c r="T249" s="64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132</v>
      </c>
      <c r="AU249" s="16" t="s">
        <v>82</v>
      </c>
    </row>
    <row r="250" spans="1:65" s="13" customFormat="1" ht="11.25">
      <c r="B250" s="192"/>
      <c r="C250" s="193"/>
      <c r="D250" s="185" t="s">
        <v>134</v>
      </c>
      <c r="E250" s="194" t="s">
        <v>19</v>
      </c>
      <c r="F250" s="195" t="s">
        <v>387</v>
      </c>
      <c r="G250" s="193"/>
      <c r="H250" s="196">
        <v>4.25</v>
      </c>
      <c r="I250" s="197"/>
      <c r="J250" s="193"/>
      <c r="K250" s="193"/>
      <c r="L250" s="198"/>
      <c r="M250" s="199"/>
      <c r="N250" s="200"/>
      <c r="O250" s="200"/>
      <c r="P250" s="200"/>
      <c r="Q250" s="200"/>
      <c r="R250" s="200"/>
      <c r="S250" s="200"/>
      <c r="T250" s="201"/>
      <c r="AT250" s="202" t="s">
        <v>134</v>
      </c>
      <c r="AU250" s="202" t="s">
        <v>82</v>
      </c>
      <c r="AV250" s="13" t="s">
        <v>82</v>
      </c>
      <c r="AW250" s="13" t="s">
        <v>33</v>
      </c>
      <c r="AX250" s="13" t="s">
        <v>79</v>
      </c>
      <c r="AY250" s="202" t="s">
        <v>121</v>
      </c>
    </row>
    <row r="251" spans="1:65" s="12" customFormat="1" ht="22.9" customHeight="1">
      <c r="B251" s="156"/>
      <c r="C251" s="157"/>
      <c r="D251" s="158" t="s">
        <v>70</v>
      </c>
      <c r="E251" s="170" t="s">
        <v>153</v>
      </c>
      <c r="F251" s="170" t="s">
        <v>388</v>
      </c>
      <c r="G251" s="157"/>
      <c r="H251" s="157"/>
      <c r="I251" s="160"/>
      <c r="J251" s="171">
        <f>BK251</f>
        <v>0</v>
      </c>
      <c r="K251" s="157"/>
      <c r="L251" s="162"/>
      <c r="M251" s="163"/>
      <c r="N251" s="164"/>
      <c r="O251" s="164"/>
      <c r="P251" s="165">
        <f>SUM(P252:P309)</f>
        <v>0</v>
      </c>
      <c r="Q251" s="164"/>
      <c r="R251" s="165">
        <f>SUM(R252:R309)</f>
        <v>5381.7015879999999</v>
      </c>
      <c r="S251" s="164"/>
      <c r="T251" s="166">
        <f>SUM(T252:T309)</f>
        <v>0</v>
      </c>
      <c r="AR251" s="167" t="s">
        <v>79</v>
      </c>
      <c r="AT251" s="168" t="s">
        <v>70</v>
      </c>
      <c r="AU251" s="168" t="s">
        <v>79</v>
      </c>
      <c r="AY251" s="167" t="s">
        <v>121</v>
      </c>
      <c r="BK251" s="169">
        <f>SUM(BK252:BK309)</f>
        <v>0</v>
      </c>
    </row>
    <row r="252" spans="1:65" s="2" customFormat="1" ht="24.2" customHeight="1">
      <c r="A252" s="33"/>
      <c r="B252" s="34"/>
      <c r="C252" s="172" t="s">
        <v>389</v>
      </c>
      <c r="D252" s="172" t="s">
        <v>123</v>
      </c>
      <c r="E252" s="173" t="s">
        <v>390</v>
      </c>
      <c r="F252" s="174" t="s">
        <v>391</v>
      </c>
      <c r="G252" s="175" t="s">
        <v>126</v>
      </c>
      <c r="H252" s="176">
        <v>6087.7</v>
      </c>
      <c r="I252" s="177"/>
      <c r="J252" s="178">
        <f>ROUND(I252*H252,2)</f>
        <v>0</v>
      </c>
      <c r="K252" s="174" t="s">
        <v>127</v>
      </c>
      <c r="L252" s="38"/>
      <c r="M252" s="179" t="s">
        <v>19</v>
      </c>
      <c r="N252" s="180" t="s">
        <v>42</v>
      </c>
      <c r="O252" s="63"/>
      <c r="P252" s="181">
        <f>O252*H252</f>
        <v>0</v>
      </c>
      <c r="Q252" s="181">
        <v>0</v>
      </c>
      <c r="R252" s="181">
        <f>Q252*H252</f>
        <v>0</v>
      </c>
      <c r="S252" s="181">
        <v>0</v>
      </c>
      <c r="T252" s="18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83" t="s">
        <v>128</v>
      </c>
      <c r="AT252" s="183" t="s">
        <v>123</v>
      </c>
      <c r="AU252" s="183" t="s">
        <v>82</v>
      </c>
      <c r="AY252" s="16" t="s">
        <v>121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6" t="s">
        <v>79</v>
      </c>
      <c r="BK252" s="184">
        <f>ROUND(I252*H252,2)</f>
        <v>0</v>
      </c>
      <c r="BL252" s="16" t="s">
        <v>128</v>
      </c>
      <c r="BM252" s="183" t="s">
        <v>392</v>
      </c>
    </row>
    <row r="253" spans="1:65" s="2" customFormat="1" ht="19.5">
      <c r="A253" s="33"/>
      <c r="B253" s="34"/>
      <c r="C253" s="35"/>
      <c r="D253" s="185" t="s">
        <v>130</v>
      </c>
      <c r="E253" s="35"/>
      <c r="F253" s="186" t="s">
        <v>393</v>
      </c>
      <c r="G253" s="35"/>
      <c r="H253" s="35"/>
      <c r="I253" s="187"/>
      <c r="J253" s="35"/>
      <c r="K253" s="35"/>
      <c r="L253" s="38"/>
      <c r="M253" s="188"/>
      <c r="N253" s="189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130</v>
      </c>
      <c r="AU253" s="16" t="s">
        <v>82</v>
      </c>
    </row>
    <row r="254" spans="1:65" s="2" customFormat="1" ht="11.25">
      <c r="A254" s="33"/>
      <c r="B254" s="34"/>
      <c r="C254" s="35"/>
      <c r="D254" s="190" t="s">
        <v>132</v>
      </c>
      <c r="E254" s="35"/>
      <c r="F254" s="191" t="s">
        <v>394</v>
      </c>
      <c r="G254" s="35"/>
      <c r="H254" s="35"/>
      <c r="I254" s="187"/>
      <c r="J254" s="35"/>
      <c r="K254" s="35"/>
      <c r="L254" s="38"/>
      <c r="M254" s="188"/>
      <c r="N254" s="189"/>
      <c r="O254" s="63"/>
      <c r="P254" s="63"/>
      <c r="Q254" s="63"/>
      <c r="R254" s="63"/>
      <c r="S254" s="63"/>
      <c r="T254" s="64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132</v>
      </c>
      <c r="AU254" s="16" t="s">
        <v>82</v>
      </c>
    </row>
    <row r="255" spans="1:65" s="13" customFormat="1" ht="11.25">
      <c r="B255" s="192"/>
      <c r="C255" s="193"/>
      <c r="D255" s="185" t="s">
        <v>134</v>
      </c>
      <c r="E255" s="194" t="s">
        <v>19</v>
      </c>
      <c r="F255" s="195" t="s">
        <v>395</v>
      </c>
      <c r="G255" s="193"/>
      <c r="H255" s="196">
        <v>5744.8</v>
      </c>
      <c r="I255" s="197"/>
      <c r="J255" s="193"/>
      <c r="K255" s="193"/>
      <c r="L255" s="198"/>
      <c r="M255" s="199"/>
      <c r="N255" s="200"/>
      <c r="O255" s="200"/>
      <c r="P255" s="200"/>
      <c r="Q255" s="200"/>
      <c r="R255" s="200"/>
      <c r="S255" s="200"/>
      <c r="T255" s="201"/>
      <c r="AT255" s="202" t="s">
        <v>134</v>
      </c>
      <c r="AU255" s="202" t="s">
        <v>82</v>
      </c>
      <c r="AV255" s="13" t="s">
        <v>82</v>
      </c>
      <c r="AW255" s="13" t="s">
        <v>33</v>
      </c>
      <c r="AX255" s="13" t="s">
        <v>71</v>
      </c>
      <c r="AY255" s="202" t="s">
        <v>121</v>
      </c>
    </row>
    <row r="256" spans="1:65" s="13" customFormat="1" ht="11.25">
      <c r="B256" s="192"/>
      <c r="C256" s="193"/>
      <c r="D256" s="185" t="s">
        <v>134</v>
      </c>
      <c r="E256" s="194" t="s">
        <v>19</v>
      </c>
      <c r="F256" s="195" t="s">
        <v>396</v>
      </c>
      <c r="G256" s="193"/>
      <c r="H256" s="196">
        <v>-237.6</v>
      </c>
      <c r="I256" s="197"/>
      <c r="J256" s="193"/>
      <c r="K256" s="193"/>
      <c r="L256" s="198"/>
      <c r="M256" s="199"/>
      <c r="N256" s="200"/>
      <c r="O256" s="200"/>
      <c r="P256" s="200"/>
      <c r="Q256" s="200"/>
      <c r="R256" s="200"/>
      <c r="S256" s="200"/>
      <c r="T256" s="201"/>
      <c r="AT256" s="202" t="s">
        <v>134</v>
      </c>
      <c r="AU256" s="202" t="s">
        <v>82</v>
      </c>
      <c r="AV256" s="13" t="s">
        <v>82</v>
      </c>
      <c r="AW256" s="13" t="s">
        <v>33</v>
      </c>
      <c r="AX256" s="13" t="s">
        <v>71</v>
      </c>
      <c r="AY256" s="202" t="s">
        <v>121</v>
      </c>
    </row>
    <row r="257" spans="1:65" s="13" customFormat="1" ht="22.5">
      <c r="B257" s="192"/>
      <c r="C257" s="193"/>
      <c r="D257" s="185" t="s">
        <v>134</v>
      </c>
      <c r="E257" s="194" t="s">
        <v>19</v>
      </c>
      <c r="F257" s="195" t="s">
        <v>326</v>
      </c>
      <c r="G257" s="193"/>
      <c r="H257" s="196">
        <v>465.4</v>
      </c>
      <c r="I257" s="197"/>
      <c r="J257" s="193"/>
      <c r="K257" s="193"/>
      <c r="L257" s="198"/>
      <c r="M257" s="199"/>
      <c r="N257" s="200"/>
      <c r="O257" s="200"/>
      <c r="P257" s="200"/>
      <c r="Q257" s="200"/>
      <c r="R257" s="200"/>
      <c r="S257" s="200"/>
      <c r="T257" s="201"/>
      <c r="AT257" s="202" t="s">
        <v>134</v>
      </c>
      <c r="AU257" s="202" t="s">
        <v>82</v>
      </c>
      <c r="AV257" s="13" t="s">
        <v>82</v>
      </c>
      <c r="AW257" s="13" t="s">
        <v>33</v>
      </c>
      <c r="AX257" s="13" t="s">
        <v>71</v>
      </c>
      <c r="AY257" s="202" t="s">
        <v>121</v>
      </c>
    </row>
    <row r="258" spans="1:65" s="13" customFormat="1" ht="11.25">
      <c r="B258" s="192"/>
      <c r="C258" s="193"/>
      <c r="D258" s="185" t="s">
        <v>134</v>
      </c>
      <c r="E258" s="194" t="s">
        <v>19</v>
      </c>
      <c r="F258" s="195" t="s">
        <v>327</v>
      </c>
      <c r="G258" s="193"/>
      <c r="H258" s="196">
        <v>115.1</v>
      </c>
      <c r="I258" s="197"/>
      <c r="J258" s="193"/>
      <c r="K258" s="193"/>
      <c r="L258" s="198"/>
      <c r="M258" s="199"/>
      <c r="N258" s="200"/>
      <c r="O258" s="200"/>
      <c r="P258" s="200"/>
      <c r="Q258" s="200"/>
      <c r="R258" s="200"/>
      <c r="S258" s="200"/>
      <c r="T258" s="201"/>
      <c r="AT258" s="202" t="s">
        <v>134</v>
      </c>
      <c r="AU258" s="202" t="s">
        <v>82</v>
      </c>
      <c r="AV258" s="13" t="s">
        <v>82</v>
      </c>
      <c r="AW258" s="13" t="s">
        <v>33</v>
      </c>
      <c r="AX258" s="13" t="s">
        <v>71</v>
      </c>
      <c r="AY258" s="202" t="s">
        <v>121</v>
      </c>
    </row>
    <row r="259" spans="1:65" s="2" customFormat="1" ht="16.5" customHeight="1">
      <c r="A259" s="33"/>
      <c r="B259" s="34"/>
      <c r="C259" s="203" t="s">
        <v>397</v>
      </c>
      <c r="D259" s="203" t="s">
        <v>313</v>
      </c>
      <c r="E259" s="204" t="s">
        <v>398</v>
      </c>
      <c r="F259" s="205" t="s">
        <v>399</v>
      </c>
      <c r="G259" s="206" t="s">
        <v>278</v>
      </c>
      <c r="H259" s="207">
        <v>82.275000000000006</v>
      </c>
      <c r="I259" s="208"/>
      <c r="J259" s="209">
        <f>ROUND(I259*H259,2)</f>
        <v>0</v>
      </c>
      <c r="K259" s="205" t="s">
        <v>127</v>
      </c>
      <c r="L259" s="210"/>
      <c r="M259" s="211" t="s">
        <v>19</v>
      </c>
      <c r="N259" s="212" t="s">
        <v>42</v>
      </c>
      <c r="O259" s="63"/>
      <c r="P259" s="181">
        <f>O259*H259</f>
        <v>0</v>
      </c>
      <c r="Q259" s="181">
        <v>1</v>
      </c>
      <c r="R259" s="181">
        <f>Q259*H259</f>
        <v>82.275000000000006</v>
      </c>
      <c r="S259" s="181">
        <v>0</v>
      </c>
      <c r="T259" s="182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83" t="s">
        <v>179</v>
      </c>
      <c r="AT259" s="183" t="s">
        <v>313</v>
      </c>
      <c r="AU259" s="183" t="s">
        <v>82</v>
      </c>
      <c r="AY259" s="16" t="s">
        <v>121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6" t="s">
        <v>79</v>
      </c>
      <c r="BK259" s="184">
        <f>ROUND(I259*H259,2)</f>
        <v>0</v>
      </c>
      <c r="BL259" s="16" t="s">
        <v>128</v>
      </c>
      <c r="BM259" s="183" t="s">
        <v>400</v>
      </c>
    </row>
    <row r="260" spans="1:65" s="2" customFormat="1" ht="11.25">
      <c r="A260" s="33"/>
      <c r="B260" s="34"/>
      <c r="C260" s="35"/>
      <c r="D260" s="185" t="s">
        <v>130</v>
      </c>
      <c r="E260" s="35"/>
      <c r="F260" s="186" t="s">
        <v>399</v>
      </c>
      <c r="G260" s="35"/>
      <c r="H260" s="35"/>
      <c r="I260" s="187"/>
      <c r="J260" s="35"/>
      <c r="K260" s="35"/>
      <c r="L260" s="38"/>
      <c r="M260" s="188"/>
      <c r="N260" s="189"/>
      <c r="O260" s="63"/>
      <c r="P260" s="63"/>
      <c r="Q260" s="63"/>
      <c r="R260" s="63"/>
      <c r="S260" s="63"/>
      <c r="T260" s="64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130</v>
      </c>
      <c r="AU260" s="16" t="s">
        <v>82</v>
      </c>
    </row>
    <row r="261" spans="1:65" s="13" customFormat="1" ht="11.25">
      <c r="B261" s="192"/>
      <c r="C261" s="193"/>
      <c r="D261" s="185" t="s">
        <v>134</v>
      </c>
      <c r="E261" s="194" t="s">
        <v>19</v>
      </c>
      <c r="F261" s="195" t="s">
        <v>401</v>
      </c>
      <c r="G261" s="193"/>
      <c r="H261" s="196">
        <v>82.275000000000006</v>
      </c>
      <c r="I261" s="197"/>
      <c r="J261" s="193"/>
      <c r="K261" s="193"/>
      <c r="L261" s="198"/>
      <c r="M261" s="199"/>
      <c r="N261" s="200"/>
      <c r="O261" s="200"/>
      <c r="P261" s="200"/>
      <c r="Q261" s="200"/>
      <c r="R261" s="200"/>
      <c r="S261" s="200"/>
      <c r="T261" s="201"/>
      <c r="AT261" s="202" t="s">
        <v>134</v>
      </c>
      <c r="AU261" s="202" t="s">
        <v>82</v>
      </c>
      <c r="AV261" s="13" t="s">
        <v>82</v>
      </c>
      <c r="AW261" s="13" t="s">
        <v>33</v>
      </c>
      <c r="AX261" s="13" t="s">
        <v>79</v>
      </c>
      <c r="AY261" s="202" t="s">
        <v>121</v>
      </c>
    </row>
    <row r="262" spans="1:65" s="2" customFormat="1" ht="16.5" customHeight="1">
      <c r="A262" s="33"/>
      <c r="B262" s="34"/>
      <c r="C262" s="203" t="s">
        <v>402</v>
      </c>
      <c r="D262" s="203" t="s">
        <v>313</v>
      </c>
      <c r="E262" s="204" t="s">
        <v>403</v>
      </c>
      <c r="F262" s="205" t="s">
        <v>404</v>
      </c>
      <c r="G262" s="206" t="s">
        <v>278</v>
      </c>
      <c r="H262" s="207">
        <v>14.519</v>
      </c>
      <c r="I262" s="208"/>
      <c r="J262" s="209">
        <f>ROUND(I262*H262,2)</f>
        <v>0</v>
      </c>
      <c r="K262" s="205" t="s">
        <v>127</v>
      </c>
      <c r="L262" s="210"/>
      <c r="M262" s="211" t="s">
        <v>19</v>
      </c>
      <c r="N262" s="212" t="s">
        <v>42</v>
      </c>
      <c r="O262" s="63"/>
      <c r="P262" s="181">
        <f>O262*H262</f>
        <v>0</v>
      </c>
      <c r="Q262" s="181">
        <v>1</v>
      </c>
      <c r="R262" s="181">
        <f>Q262*H262</f>
        <v>14.519</v>
      </c>
      <c r="S262" s="181">
        <v>0</v>
      </c>
      <c r="T262" s="18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83" t="s">
        <v>179</v>
      </c>
      <c r="AT262" s="183" t="s">
        <v>313</v>
      </c>
      <c r="AU262" s="183" t="s">
        <v>82</v>
      </c>
      <c r="AY262" s="16" t="s">
        <v>121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6" t="s">
        <v>79</v>
      </c>
      <c r="BK262" s="184">
        <f>ROUND(I262*H262,2)</f>
        <v>0</v>
      </c>
      <c r="BL262" s="16" t="s">
        <v>128</v>
      </c>
      <c r="BM262" s="183" t="s">
        <v>405</v>
      </c>
    </row>
    <row r="263" spans="1:65" s="2" customFormat="1" ht="11.25">
      <c r="A263" s="33"/>
      <c r="B263" s="34"/>
      <c r="C263" s="35"/>
      <c r="D263" s="185" t="s">
        <v>130</v>
      </c>
      <c r="E263" s="35"/>
      <c r="F263" s="186" t="s">
        <v>404</v>
      </c>
      <c r="G263" s="35"/>
      <c r="H263" s="35"/>
      <c r="I263" s="187"/>
      <c r="J263" s="35"/>
      <c r="K263" s="35"/>
      <c r="L263" s="38"/>
      <c r="M263" s="188"/>
      <c r="N263" s="189"/>
      <c r="O263" s="63"/>
      <c r="P263" s="63"/>
      <c r="Q263" s="63"/>
      <c r="R263" s="63"/>
      <c r="S263" s="63"/>
      <c r="T263" s="64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130</v>
      </c>
      <c r="AU263" s="16" t="s">
        <v>82</v>
      </c>
    </row>
    <row r="264" spans="1:65" s="13" customFormat="1" ht="11.25">
      <c r="B264" s="192"/>
      <c r="C264" s="193"/>
      <c r="D264" s="185" t="s">
        <v>134</v>
      </c>
      <c r="E264" s="194" t="s">
        <v>19</v>
      </c>
      <c r="F264" s="195" t="s">
        <v>406</v>
      </c>
      <c r="G264" s="193"/>
      <c r="H264" s="196">
        <v>14.519</v>
      </c>
      <c r="I264" s="197"/>
      <c r="J264" s="193"/>
      <c r="K264" s="193"/>
      <c r="L264" s="198"/>
      <c r="M264" s="199"/>
      <c r="N264" s="200"/>
      <c r="O264" s="200"/>
      <c r="P264" s="200"/>
      <c r="Q264" s="200"/>
      <c r="R264" s="200"/>
      <c r="S264" s="200"/>
      <c r="T264" s="201"/>
      <c r="AT264" s="202" t="s">
        <v>134</v>
      </c>
      <c r="AU264" s="202" t="s">
        <v>82</v>
      </c>
      <c r="AV264" s="13" t="s">
        <v>82</v>
      </c>
      <c r="AW264" s="13" t="s">
        <v>33</v>
      </c>
      <c r="AX264" s="13" t="s">
        <v>79</v>
      </c>
      <c r="AY264" s="202" t="s">
        <v>121</v>
      </c>
    </row>
    <row r="265" spans="1:65" s="2" customFormat="1" ht="16.5" customHeight="1">
      <c r="A265" s="33"/>
      <c r="B265" s="34"/>
      <c r="C265" s="172" t="s">
        <v>407</v>
      </c>
      <c r="D265" s="172" t="s">
        <v>123</v>
      </c>
      <c r="E265" s="173" t="s">
        <v>408</v>
      </c>
      <c r="F265" s="174" t="s">
        <v>409</v>
      </c>
      <c r="G265" s="175" t="s">
        <v>126</v>
      </c>
      <c r="H265" s="176">
        <v>5973.2</v>
      </c>
      <c r="I265" s="177"/>
      <c r="J265" s="178">
        <f>ROUND(I265*H265,2)</f>
        <v>0</v>
      </c>
      <c r="K265" s="174" t="s">
        <v>127</v>
      </c>
      <c r="L265" s="38"/>
      <c r="M265" s="179" t="s">
        <v>19</v>
      </c>
      <c r="N265" s="180" t="s">
        <v>42</v>
      </c>
      <c r="O265" s="63"/>
      <c r="P265" s="181">
        <f>O265*H265</f>
        <v>0</v>
      </c>
      <c r="Q265" s="181">
        <v>0.36834</v>
      </c>
      <c r="R265" s="181">
        <f>Q265*H265</f>
        <v>2200.1684879999998</v>
      </c>
      <c r="S265" s="181">
        <v>0</v>
      </c>
      <c r="T265" s="182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83" t="s">
        <v>128</v>
      </c>
      <c r="AT265" s="183" t="s">
        <v>123</v>
      </c>
      <c r="AU265" s="183" t="s">
        <v>82</v>
      </c>
      <c r="AY265" s="16" t="s">
        <v>121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6" t="s">
        <v>79</v>
      </c>
      <c r="BK265" s="184">
        <f>ROUND(I265*H265,2)</f>
        <v>0</v>
      </c>
      <c r="BL265" s="16" t="s">
        <v>128</v>
      </c>
      <c r="BM265" s="183" t="s">
        <v>410</v>
      </c>
    </row>
    <row r="266" spans="1:65" s="2" customFormat="1" ht="11.25">
      <c r="A266" s="33"/>
      <c r="B266" s="34"/>
      <c r="C266" s="35"/>
      <c r="D266" s="185" t="s">
        <v>130</v>
      </c>
      <c r="E266" s="35"/>
      <c r="F266" s="186" t="s">
        <v>411</v>
      </c>
      <c r="G266" s="35"/>
      <c r="H266" s="35"/>
      <c r="I266" s="187"/>
      <c r="J266" s="35"/>
      <c r="K266" s="35"/>
      <c r="L266" s="38"/>
      <c r="M266" s="188"/>
      <c r="N266" s="189"/>
      <c r="O266" s="63"/>
      <c r="P266" s="63"/>
      <c r="Q266" s="63"/>
      <c r="R266" s="63"/>
      <c r="S266" s="63"/>
      <c r="T266" s="64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130</v>
      </c>
      <c r="AU266" s="16" t="s">
        <v>82</v>
      </c>
    </row>
    <row r="267" spans="1:65" s="2" customFormat="1" ht="11.25">
      <c r="A267" s="33"/>
      <c r="B267" s="34"/>
      <c r="C267" s="35"/>
      <c r="D267" s="190" t="s">
        <v>132</v>
      </c>
      <c r="E267" s="35"/>
      <c r="F267" s="191" t="s">
        <v>412</v>
      </c>
      <c r="G267" s="35"/>
      <c r="H267" s="35"/>
      <c r="I267" s="187"/>
      <c r="J267" s="35"/>
      <c r="K267" s="35"/>
      <c r="L267" s="38"/>
      <c r="M267" s="188"/>
      <c r="N267" s="189"/>
      <c r="O267" s="63"/>
      <c r="P267" s="63"/>
      <c r="Q267" s="63"/>
      <c r="R267" s="63"/>
      <c r="S267" s="63"/>
      <c r="T267" s="64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132</v>
      </c>
      <c r="AU267" s="16" t="s">
        <v>82</v>
      </c>
    </row>
    <row r="268" spans="1:65" s="13" customFormat="1" ht="11.25">
      <c r="B268" s="192"/>
      <c r="C268" s="193"/>
      <c r="D268" s="185" t="s">
        <v>134</v>
      </c>
      <c r="E268" s="194" t="s">
        <v>19</v>
      </c>
      <c r="F268" s="195" t="s">
        <v>413</v>
      </c>
      <c r="G268" s="193"/>
      <c r="H268" s="196">
        <v>5392.7</v>
      </c>
      <c r="I268" s="197"/>
      <c r="J268" s="193"/>
      <c r="K268" s="193"/>
      <c r="L268" s="198"/>
      <c r="M268" s="199"/>
      <c r="N268" s="200"/>
      <c r="O268" s="200"/>
      <c r="P268" s="200"/>
      <c r="Q268" s="200"/>
      <c r="R268" s="200"/>
      <c r="S268" s="200"/>
      <c r="T268" s="201"/>
      <c r="AT268" s="202" t="s">
        <v>134</v>
      </c>
      <c r="AU268" s="202" t="s">
        <v>82</v>
      </c>
      <c r="AV268" s="13" t="s">
        <v>82</v>
      </c>
      <c r="AW268" s="13" t="s">
        <v>33</v>
      </c>
      <c r="AX268" s="13" t="s">
        <v>71</v>
      </c>
      <c r="AY268" s="202" t="s">
        <v>121</v>
      </c>
    </row>
    <row r="269" spans="1:65" s="13" customFormat="1" ht="11.25">
      <c r="B269" s="192"/>
      <c r="C269" s="193"/>
      <c r="D269" s="185" t="s">
        <v>134</v>
      </c>
      <c r="E269" s="194" t="s">
        <v>19</v>
      </c>
      <c r="F269" s="195" t="s">
        <v>414</v>
      </c>
      <c r="G269" s="193"/>
      <c r="H269" s="196">
        <v>465.4</v>
      </c>
      <c r="I269" s="197"/>
      <c r="J269" s="193"/>
      <c r="K269" s="193"/>
      <c r="L269" s="198"/>
      <c r="M269" s="199"/>
      <c r="N269" s="200"/>
      <c r="O269" s="200"/>
      <c r="P269" s="200"/>
      <c r="Q269" s="200"/>
      <c r="R269" s="200"/>
      <c r="S269" s="200"/>
      <c r="T269" s="201"/>
      <c r="AT269" s="202" t="s">
        <v>134</v>
      </c>
      <c r="AU269" s="202" t="s">
        <v>82</v>
      </c>
      <c r="AV269" s="13" t="s">
        <v>82</v>
      </c>
      <c r="AW269" s="13" t="s">
        <v>33</v>
      </c>
      <c r="AX269" s="13" t="s">
        <v>71</v>
      </c>
      <c r="AY269" s="202" t="s">
        <v>121</v>
      </c>
    </row>
    <row r="270" spans="1:65" s="13" customFormat="1" ht="11.25">
      <c r="B270" s="192"/>
      <c r="C270" s="193"/>
      <c r="D270" s="185" t="s">
        <v>134</v>
      </c>
      <c r="E270" s="194" t="s">
        <v>19</v>
      </c>
      <c r="F270" s="195" t="s">
        <v>415</v>
      </c>
      <c r="G270" s="193"/>
      <c r="H270" s="196">
        <v>115.1</v>
      </c>
      <c r="I270" s="197"/>
      <c r="J270" s="193"/>
      <c r="K270" s="193"/>
      <c r="L270" s="198"/>
      <c r="M270" s="199"/>
      <c r="N270" s="200"/>
      <c r="O270" s="200"/>
      <c r="P270" s="200"/>
      <c r="Q270" s="200"/>
      <c r="R270" s="200"/>
      <c r="S270" s="200"/>
      <c r="T270" s="201"/>
      <c r="AT270" s="202" t="s">
        <v>134</v>
      </c>
      <c r="AU270" s="202" t="s">
        <v>82</v>
      </c>
      <c r="AV270" s="13" t="s">
        <v>82</v>
      </c>
      <c r="AW270" s="13" t="s">
        <v>33</v>
      </c>
      <c r="AX270" s="13" t="s">
        <v>71</v>
      </c>
      <c r="AY270" s="202" t="s">
        <v>121</v>
      </c>
    </row>
    <row r="271" spans="1:65" s="2" customFormat="1" ht="16.5" customHeight="1">
      <c r="A271" s="33"/>
      <c r="B271" s="34"/>
      <c r="C271" s="172" t="s">
        <v>416</v>
      </c>
      <c r="D271" s="172" t="s">
        <v>123</v>
      </c>
      <c r="E271" s="173" t="s">
        <v>417</v>
      </c>
      <c r="F271" s="174" t="s">
        <v>418</v>
      </c>
      <c r="G271" s="175" t="s">
        <v>126</v>
      </c>
      <c r="H271" s="176">
        <v>6198.9</v>
      </c>
      <c r="I271" s="177"/>
      <c r="J271" s="178">
        <f>ROUND(I271*H271,2)</f>
        <v>0</v>
      </c>
      <c r="K271" s="174" t="s">
        <v>127</v>
      </c>
      <c r="L271" s="38"/>
      <c r="M271" s="179" t="s">
        <v>19</v>
      </c>
      <c r="N271" s="180" t="s">
        <v>42</v>
      </c>
      <c r="O271" s="63"/>
      <c r="P271" s="181">
        <f>O271*H271</f>
        <v>0</v>
      </c>
      <c r="Q271" s="181">
        <v>0.46</v>
      </c>
      <c r="R271" s="181">
        <f>Q271*H271</f>
        <v>2851.4940000000001</v>
      </c>
      <c r="S271" s="181">
        <v>0</v>
      </c>
      <c r="T271" s="182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83" t="s">
        <v>128</v>
      </c>
      <c r="AT271" s="183" t="s">
        <v>123</v>
      </c>
      <c r="AU271" s="183" t="s">
        <v>82</v>
      </c>
      <c r="AY271" s="16" t="s">
        <v>121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16" t="s">
        <v>79</v>
      </c>
      <c r="BK271" s="184">
        <f>ROUND(I271*H271,2)</f>
        <v>0</v>
      </c>
      <c r="BL271" s="16" t="s">
        <v>128</v>
      </c>
      <c r="BM271" s="183" t="s">
        <v>419</v>
      </c>
    </row>
    <row r="272" spans="1:65" s="2" customFormat="1" ht="11.25">
      <c r="A272" s="33"/>
      <c r="B272" s="34"/>
      <c r="C272" s="35"/>
      <c r="D272" s="185" t="s">
        <v>130</v>
      </c>
      <c r="E272" s="35"/>
      <c r="F272" s="186" t="s">
        <v>420</v>
      </c>
      <c r="G272" s="35"/>
      <c r="H272" s="35"/>
      <c r="I272" s="187"/>
      <c r="J272" s="35"/>
      <c r="K272" s="35"/>
      <c r="L272" s="38"/>
      <c r="M272" s="188"/>
      <c r="N272" s="189"/>
      <c r="O272" s="63"/>
      <c r="P272" s="63"/>
      <c r="Q272" s="63"/>
      <c r="R272" s="63"/>
      <c r="S272" s="63"/>
      <c r="T272" s="64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130</v>
      </c>
      <c r="AU272" s="16" t="s">
        <v>82</v>
      </c>
    </row>
    <row r="273" spans="1:65" s="2" customFormat="1" ht="11.25">
      <c r="A273" s="33"/>
      <c r="B273" s="34"/>
      <c r="C273" s="35"/>
      <c r="D273" s="190" t="s">
        <v>132</v>
      </c>
      <c r="E273" s="35"/>
      <c r="F273" s="191" t="s">
        <v>421</v>
      </c>
      <c r="G273" s="35"/>
      <c r="H273" s="35"/>
      <c r="I273" s="187"/>
      <c r="J273" s="35"/>
      <c r="K273" s="35"/>
      <c r="L273" s="38"/>
      <c r="M273" s="188"/>
      <c r="N273" s="189"/>
      <c r="O273" s="63"/>
      <c r="P273" s="63"/>
      <c r="Q273" s="63"/>
      <c r="R273" s="63"/>
      <c r="S273" s="63"/>
      <c r="T273" s="64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132</v>
      </c>
      <c r="AU273" s="16" t="s">
        <v>82</v>
      </c>
    </row>
    <row r="274" spans="1:65" s="13" customFormat="1" ht="11.25">
      <c r="B274" s="192"/>
      <c r="C274" s="193"/>
      <c r="D274" s="185" t="s">
        <v>134</v>
      </c>
      <c r="E274" s="194" t="s">
        <v>19</v>
      </c>
      <c r="F274" s="195" t="s">
        <v>422</v>
      </c>
      <c r="G274" s="193"/>
      <c r="H274" s="196">
        <v>5618.4</v>
      </c>
      <c r="I274" s="197"/>
      <c r="J274" s="193"/>
      <c r="K274" s="193"/>
      <c r="L274" s="198"/>
      <c r="M274" s="199"/>
      <c r="N274" s="200"/>
      <c r="O274" s="200"/>
      <c r="P274" s="200"/>
      <c r="Q274" s="200"/>
      <c r="R274" s="200"/>
      <c r="S274" s="200"/>
      <c r="T274" s="201"/>
      <c r="AT274" s="202" t="s">
        <v>134</v>
      </c>
      <c r="AU274" s="202" t="s">
        <v>82</v>
      </c>
      <c r="AV274" s="13" t="s">
        <v>82</v>
      </c>
      <c r="AW274" s="13" t="s">
        <v>33</v>
      </c>
      <c r="AX274" s="13" t="s">
        <v>71</v>
      </c>
      <c r="AY274" s="202" t="s">
        <v>121</v>
      </c>
    </row>
    <row r="275" spans="1:65" s="13" customFormat="1" ht="11.25">
      <c r="B275" s="192"/>
      <c r="C275" s="193"/>
      <c r="D275" s="185" t="s">
        <v>134</v>
      </c>
      <c r="E275" s="194" t="s">
        <v>19</v>
      </c>
      <c r="F275" s="195" t="s">
        <v>414</v>
      </c>
      <c r="G275" s="193"/>
      <c r="H275" s="196">
        <v>465.4</v>
      </c>
      <c r="I275" s="197"/>
      <c r="J275" s="193"/>
      <c r="K275" s="193"/>
      <c r="L275" s="198"/>
      <c r="M275" s="199"/>
      <c r="N275" s="200"/>
      <c r="O275" s="200"/>
      <c r="P275" s="200"/>
      <c r="Q275" s="200"/>
      <c r="R275" s="200"/>
      <c r="S275" s="200"/>
      <c r="T275" s="201"/>
      <c r="AT275" s="202" t="s">
        <v>134</v>
      </c>
      <c r="AU275" s="202" t="s">
        <v>82</v>
      </c>
      <c r="AV275" s="13" t="s">
        <v>82</v>
      </c>
      <c r="AW275" s="13" t="s">
        <v>33</v>
      </c>
      <c r="AX275" s="13" t="s">
        <v>71</v>
      </c>
      <c r="AY275" s="202" t="s">
        <v>121</v>
      </c>
    </row>
    <row r="276" spans="1:65" s="13" customFormat="1" ht="11.25">
      <c r="B276" s="192"/>
      <c r="C276" s="193"/>
      <c r="D276" s="185" t="s">
        <v>134</v>
      </c>
      <c r="E276" s="194" t="s">
        <v>19</v>
      </c>
      <c r="F276" s="195" t="s">
        <v>415</v>
      </c>
      <c r="G276" s="193"/>
      <c r="H276" s="196">
        <v>115.1</v>
      </c>
      <c r="I276" s="197"/>
      <c r="J276" s="193"/>
      <c r="K276" s="193"/>
      <c r="L276" s="198"/>
      <c r="M276" s="199"/>
      <c r="N276" s="200"/>
      <c r="O276" s="200"/>
      <c r="P276" s="200"/>
      <c r="Q276" s="200"/>
      <c r="R276" s="200"/>
      <c r="S276" s="200"/>
      <c r="T276" s="201"/>
      <c r="AT276" s="202" t="s">
        <v>134</v>
      </c>
      <c r="AU276" s="202" t="s">
        <v>82</v>
      </c>
      <c r="AV276" s="13" t="s">
        <v>82</v>
      </c>
      <c r="AW276" s="13" t="s">
        <v>33</v>
      </c>
      <c r="AX276" s="13" t="s">
        <v>71</v>
      </c>
      <c r="AY276" s="202" t="s">
        <v>121</v>
      </c>
    </row>
    <row r="277" spans="1:65" s="2" customFormat="1" ht="16.5" customHeight="1">
      <c r="A277" s="33"/>
      <c r="B277" s="34"/>
      <c r="C277" s="172" t="s">
        <v>423</v>
      </c>
      <c r="D277" s="172" t="s">
        <v>123</v>
      </c>
      <c r="E277" s="173" t="s">
        <v>424</v>
      </c>
      <c r="F277" s="174" t="s">
        <v>425</v>
      </c>
      <c r="G277" s="175" t="s">
        <v>126</v>
      </c>
      <c r="H277" s="176">
        <v>5076.8999999999996</v>
      </c>
      <c r="I277" s="177"/>
      <c r="J277" s="178">
        <f>ROUND(I277*H277,2)</f>
        <v>0</v>
      </c>
      <c r="K277" s="174" t="s">
        <v>127</v>
      </c>
      <c r="L277" s="38"/>
      <c r="M277" s="179" t="s">
        <v>19</v>
      </c>
      <c r="N277" s="180" t="s">
        <v>42</v>
      </c>
      <c r="O277" s="63"/>
      <c r="P277" s="181">
        <f>O277*H277</f>
        <v>0</v>
      </c>
      <c r="Q277" s="181">
        <v>0</v>
      </c>
      <c r="R277" s="181">
        <f>Q277*H277</f>
        <v>0</v>
      </c>
      <c r="S277" s="181">
        <v>0</v>
      </c>
      <c r="T277" s="182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83" t="s">
        <v>128</v>
      </c>
      <c r="AT277" s="183" t="s">
        <v>123</v>
      </c>
      <c r="AU277" s="183" t="s">
        <v>82</v>
      </c>
      <c r="AY277" s="16" t="s">
        <v>121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6" t="s">
        <v>79</v>
      </c>
      <c r="BK277" s="184">
        <f>ROUND(I277*H277,2)</f>
        <v>0</v>
      </c>
      <c r="BL277" s="16" t="s">
        <v>128</v>
      </c>
      <c r="BM277" s="183" t="s">
        <v>426</v>
      </c>
    </row>
    <row r="278" spans="1:65" s="2" customFormat="1" ht="19.5">
      <c r="A278" s="33"/>
      <c r="B278" s="34"/>
      <c r="C278" s="35"/>
      <c r="D278" s="185" t="s">
        <v>130</v>
      </c>
      <c r="E278" s="35"/>
      <c r="F278" s="186" t="s">
        <v>427</v>
      </c>
      <c r="G278" s="35"/>
      <c r="H278" s="35"/>
      <c r="I278" s="187"/>
      <c r="J278" s="35"/>
      <c r="K278" s="35"/>
      <c r="L278" s="38"/>
      <c r="M278" s="188"/>
      <c r="N278" s="189"/>
      <c r="O278" s="63"/>
      <c r="P278" s="63"/>
      <c r="Q278" s="63"/>
      <c r="R278" s="63"/>
      <c r="S278" s="63"/>
      <c r="T278" s="64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130</v>
      </c>
      <c r="AU278" s="16" t="s">
        <v>82</v>
      </c>
    </row>
    <row r="279" spans="1:65" s="2" customFormat="1" ht="11.25">
      <c r="A279" s="33"/>
      <c r="B279" s="34"/>
      <c r="C279" s="35"/>
      <c r="D279" s="190" t="s">
        <v>132</v>
      </c>
      <c r="E279" s="35"/>
      <c r="F279" s="191" t="s">
        <v>428</v>
      </c>
      <c r="G279" s="35"/>
      <c r="H279" s="35"/>
      <c r="I279" s="187"/>
      <c r="J279" s="35"/>
      <c r="K279" s="35"/>
      <c r="L279" s="38"/>
      <c r="M279" s="188"/>
      <c r="N279" s="189"/>
      <c r="O279" s="63"/>
      <c r="P279" s="63"/>
      <c r="Q279" s="63"/>
      <c r="R279" s="63"/>
      <c r="S279" s="63"/>
      <c r="T279" s="64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132</v>
      </c>
      <c r="AU279" s="16" t="s">
        <v>82</v>
      </c>
    </row>
    <row r="280" spans="1:65" s="13" customFormat="1" ht="11.25">
      <c r="B280" s="192"/>
      <c r="C280" s="193"/>
      <c r="D280" s="185" t="s">
        <v>134</v>
      </c>
      <c r="E280" s="194" t="s">
        <v>19</v>
      </c>
      <c r="F280" s="195" t="s">
        <v>429</v>
      </c>
      <c r="G280" s="193"/>
      <c r="H280" s="196">
        <v>4496.3999999999996</v>
      </c>
      <c r="I280" s="197"/>
      <c r="J280" s="193"/>
      <c r="K280" s="193"/>
      <c r="L280" s="198"/>
      <c r="M280" s="199"/>
      <c r="N280" s="200"/>
      <c r="O280" s="200"/>
      <c r="P280" s="200"/>
      <c r="Q280" s="200"/>
      <c r="R280" s="200"/>
      <c r="S280" s="200"/>
      <c r="T280" s="201"/>
      <c r="AT280" s="202" t="s">
        <v>134</v>
      </c>
      <c r="AU280" s="202" t="s">
        <v>82</v>
      </c>
      <c r="AV280" s="13" t="s">
        <v>82</v>
      </c>
      <c r="AW280" s="13" t="s">
        <v>33</v>
      </c>
      <c r="AX280" s="13" t="s">
        <v>71</v>
      </c>
      <c r="AY280" s="202" t="s">
        <v>121</v>
      </c>
    </row>
    <row r="281" spans="1:65" s="13" customFormat="1" ht="11.25">
      <c r="B281" s="192"/>
      <c r="C281" s="193"/>
      <c r="D281" s="185" t="s">
        <v>134</v>
      </c>
      <c r="E281" s="194" t="s">
        <v>19</v>
      </c>
      <c r="F281" s="195" t="s">
        <v>414</v>
      </c>
      <c r="G281" s="193"/>
      <c r="H281" s="196">
        <v>465.4</v>
      </c>
      <c r="I281" s="197"/>
      <c r="J281" s="193"/>
      <c r="K281" s="193"/>
      <c r="L281" s="198"/>
      <c r="M281" s="199"/>
      <c r="N281" s="200"/>
      <c r="O281" s="200"/>
      <c r="P281" s="200"/>
      <c r="Q281" s="200"/>
      <c r="R281" s="200"/>
      <c r="S281" s="200"/>
      <c r="T281" s="201"/>
      <c r="AT281" s="202" t="s">
        <v>134</v>
      </c>
      <c r="AU281" s="202" t="s">
        <v>82</v>
      </c>
      <c r="AV281" s="13" t="s">
        <v>82</v>
      </c>
      <c r="AW281" s="13" t="s">
        <v>33</v>
      </c>
      <c r="AX281" s="13" t="s">
        <v>71</v>
      </c>
      <c r="AY281" s="202" t="s">
        <v>121</v>
      </c>
    </row>
    <row r="282" spans="1:65" s="13" customFormat="1" ht="11.25">
      <c r="B282" s="192"/>
      <c r="C282" s="193"/>
      <c r="D282" s="185" t="s">
        <v>134</v>
      </c>
      <c r="E282" s="194" t="s">
        <v>19</v>
      </c>
      <c r="F282" s="195" t="s">
        <v>415</v>
      </c>
      <c r="G282" s="193"/>
      <c r="H282" s="196">
        <v>115.1</v>
      </c>
      <c r="I282" s="197"/>
      <c r="J282" s="193"/>
      <c r="K282" s="193"/>
      <c r="L282" s="198"/>
      <c r="M282" s="199"/>
      <c r="N282" s="200"/>
      <c r="O282" s="200"/>
      <c r="P282" s="200"/>
      <c r="Q282" s="200"/>
      <c r="R282" s="200"/>
      <c r="S282" s="200"/>
      <c r="T282" s="201"/>
      <c r="AT282" s="202" t="s">
        <v>134</v>
      </c>
      <c r="AU282" s="202" t="s">
        <v>82</v>
      </c>
      <c r="AV282" s="13" t="s">
        <v>82</v>
      </c>
      <c r="AW282" s="13" t="s">
        <v>33</v>
      </c>
      <c r="AX282" s="13" t="s">
        <v>71</v>
      </c>
      <c r="AY282" s="202" t="s">
        <v>121</v>
      </c>
    </row>
    <row r="283" spans="1:65" s="2" customFormat="1" ht="16.5" customHeight="1">
      <c r="A283" s="33"/>
      <c r="B283" s="34"/>
      <c r="C283" s="172" t="s">
        <v>430</v>
      </c>
      <c r="D283" s="172" t="s">
        <v>123</v>
      </c>
      <c r="E283" s="173" t="s">
        <v>431</v>
      </c>
      <c r="F283" s="174" t="s">
        <v>432</v>
      </c>
      <c r="G283" s="175" t="s">
        <v>126</v>
      </c>
      <c r="H283" s="176">
        <v>1196.0999999999999</v>
      </c>
      <c r="I283" s="177"/>
      <c r="J283" s="178">
        <f>ROUND(I283*H283,2)</f>
        <v>0</v>
      </c>
      <c r="K283" s="174" t="s">
        <v>127</v>
      </c>
      <c r="L283" s="38"/>
      <c r="M283" s="179" t="s">
        <v>19</v>
      </c>
      <c r="N283" s="180" t="s">
        <v>42</v>
      </c>
      <c r="O283" s="63"/>
      <c r="P283" s="181">
        <f>O283*H283</f>
        <v>0</v>
      </c>
      <c r="Q283" s="181">
        <v>0.19500000000000001</v>
      </c>
      <c r="R283" s="181">
        <f>Q283*H283</f>
        <v>233.23949999999999</v>
      </c>
      <c r="S283" s="181">
        <v>0</v>
      </c>
      <c r="T283" s="18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83" t="s">
        <v>128</v>
      </c>
      <c r="AT283" s="183" t="s">
        <v>123</v>
      </c>
      <c r="AU283" s="183" t="s">
        <v>82</v>
      </c>
      <c r="AY283" s="16" t="s">
        <v>121</v>
      </c>
      <c r="BE283" s="184">
        <f>IF(N283="základní",J283,0)</f>
        <v>0</v>
      </c>
      <c r="BF283" s="184">
        <f>IF(N283="snížená",J283,0)</f>
        <v>0</v>
      </c>
      <c r="BG283" s="184">
        <f>IF(N283="zákl. přenesená",J283,0)</f>
        <v>0</v>
      </c>
      <c r="BH283" s="184">
        <f>IF(N283="sníž. přenesená",J283,0)</f>
        <v>0</v>
      </c>
      <c r="BI283" s="184">
        <f>IF(N283="nulová",J283,0)</f>
        <v>0</v>
      </c>
      <c r="BJ283" s="16" t="s">
        <v>79</v>
      </c>
      <c r="BK283" s="184">
        <f>ROUND(I283*H283,2)</f>
        <v>0</v>
      </c>
      <c r="BL283" s="16" t="s">
        <v>128</v>
      </c>
      <c r="BM283" s="183" t="s">
        <v>433</v>
      </c>
    </row>
    <row r="284" spans="1:65" s="2" customFormat="1" ht="11.25">
      <c r="A284" s="33"/>
      <c r="B284" s="34"/>
      <c r="C284" s="35"/>
      <c r="D284" s="185" t="s">
        <v>130</v>
      </c>
      <c r="E284" s="35"/>
      <c r="F284" s="186" t="s">
        <v>434</v>
      </c>
      <c r="G284" s="35"/>
      <c r="H284" s="35"/>
      <c r="I284" s="187"/>
      <c r="J284" s="35"/>
      <c r="K284" s="35"/>
      <c r="L284" s="38"/>
      <c r="M284" s="188"/>
      <c r="N284" s="189"/>
      <c r="O284" s="63"/>
      <c r="P284" s="63"/>
      <c r="Q284" s="63"/>
      <c r="R284" s="63"/>
      <c r="S284" s="63"/>
      <c r="T284" s="64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130</v>
      </c>
      <c r="AU284" s="16" t="s">
        <v>82</v>
      </c>
    </row>
    <row r="285" spans="1:65" s="2" customFormat="1" ht="11.25">
      <c r="A285" s="33"/>
      <c r="B285" s="34"/>
      <c r="C285" s="35"/>
      <c r="D285" s="190" t="s">
        <v>132</v>
      </c>
      <c r="E285" s="35"/>
      <c r="F285" s="191" t="s">
        <v>435</v>
      </c>
      <c r="G285" s="35"/>
      <c r="H285" s="35"/>
      <c r="I285" s="187"/>
      <c r="J285" s="35"/>
      <c r="K285" s="35"/>
      <c r="L285" s="38"/>
      <c r="M285" s="188"/>
      <c r="N285" s="189"/>
      <c r="O285" s="63"/>
      <c r="P285" s="63"/>
      <c r="Q285" s="63"/>
      <c r="R285" s="63"/>
      <c r="S285" s="63"/>
      <c r="T285" s="64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132</v>
      </c>
      <c r="AU285" s="16" t="s">
        <v>82</v>
      </c>
    </row>
    <row r="286" spans="1:65" s="13" customFormat="1" ht="11.25">
      <c r="B286" s="192"/>
      <c r="C286" s="193"/>
      <c r="D286" s="185" t="s">
        <v>134</v>
      </c>
      <c r="E286" s="194" t="s">
        <v>19</v>
      </c>
      <c r="F286" s="195" t="s">
        <v>436</v>
      </c>
      <c r="G286" s="193"/>
      <c r="H286" s="196">
        <v>1196.0999999999999</v>
      </c>
      <c r="I286" s="197"/>
      <c r="J286" s="193"/>
      <c r="K286" s="193"/>
      <c r="L286" s="198"/>
      <c r="M286" s="199"/>
      <c r="N286" s="200"/>
      <c r="O286" s="200"/>
      <c r="P286" s="200"/>
      <c r="Q286" s="200"/>
      <c r="R286" s="200"/>
      <c r="S286" s="200"/>
      <c r="T286" s="201"/>
      <c r="AT286" s="202" t="s">
        <v>134</v>
      </c>
      <c r="AU286" s="202" t="s">
        <v>82</v>
      </c>
      <c r="AV286" s="13" t="s">
        <v>82</v>
      </c>
      <c r="AW286" s="13" t="s">
        <v>33</v>
      </c>
      <c r="AX286" s="13" t="s">
        <v>79</v>
      </c>
      <c r="AY286" s="202" t="s">
        <v>121</v>
      </c>
    </row>
    <row r="287" spans="1:65" s="2" customFormat="1" ht="16.5" customHeight="1">
      <c r="A287" s="33"/>
      <c r="B287" s="34"/>
      <c r="C287" s="172" t="s">
        <v>437</v>
      </c>
      <c r="D287" s="172" t="s">
        <v>123</v>
      </c>
      <c r="E287" s="173" t="s">
        <v>438</v>
      </c>
      <c r="F287" s="174" t="s">
        <v>439</v>
      </c>
      <c r="G287" s="175" t="s">
        <v>126</v>
      </c>
      <c r="H287" s="176">
        <v>4981.8999999999996</v>
      </c>
      <c r="I287" s="177"/>
      <c r="J287" s="178">
        <f>ROUND(I287*H287,2)</f>
        <v>0</v>
      </c>
      <c r="K287" s="174" t="s">
        <v>127</v>
      </c>
      <c r="L287" s="38"/>
      <c r="M287" s="179" t="s">
        <v>19</v>
      </c>
      <c r="N287" s="180" t="s">
        <v>42</v>
      </c>
      <c r="O287" s="63"/>
      <c r="P287" s="181">
        <f>O287*H287</f>
        <v>0</v>
      </c>
      <c r="Q287" s="181">
        <v>0</v>
      </c>
      <c r="R287" s="181">
        <f>Q287*H287</f>
        <v>0</v>
      </c>
      <c r="S287" s="181">
        <v>0</v>
      </c>
      <c r="T287" s="182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83" t="s">
        <v>128</v>
      </c>
      <c r="AT287" s="183" t="s">
        <v>123</v>
      </c>
      <c r="AU287" s="183" t="s">
        <v>82</v>
      </c>
      <c r="AY287" s="16" t="s">
        <v>121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16" t="s">
        <v>79</v>
      </c>
      <c r="BK287" s="184">
        <f>ROUND(I287*H287,2)</f>
        <v>0</v>
      </c>
      <c r="BL287" s="16" t="s">
        <v>128</v>
      </c>
      <c r="BM287" s="183" t="s">
        <v>440</v>
      </c>
    </row>
    <row r="288" spans="1:65" s="2" customFormat="1" ht="11.25">
      <c r="A288" s="33"/>
      <c r="B288" s="34"/>
      <c r="C288" s="35"/>
      <c r="D288" s="185" t="s">
        <v>130</v>
      </c>
      <c r="E288" s="35"/>
      <c r="F288" s="186" t="s">
        <v>441</v>
      </c>
      <c r="G288" s="35"/>
      <c r="H288" s="35"/>
      <c r="I288" s="187"/>
      <c r="J288" s="35"/>
      <c r="K288" s="35"/>
      <c r="L288" s="38"/>
      <c r="M288" s="188"/>
      <c r="N288" s="189"/>
      <c r="O288" s="63"/>
      <c r="P288" s="63"/>
      <c r="Q288" s="63"/>
      <c r="R288" s="63"/>
      <c r="S288" s="63"/>
      <c r="T288" s="64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130</v>
      </c>
      <c r="AU288" s="16" t="s">
        <v>82</v>
      </c>
    </row>
    <row r="289" spans="1:65" s="2" customFormat="1" ht="11.25">
      <c r="A289" s="33"/>
      <c r="B289" s="34"/>
      <c r="C289" s="35"/>
      <c r="D289" s="190" t="s">
        <v>132</v>
      </c>
      <c r="E289" s="35"/>
      <c r="F289" s="191" t="s">
        <v>442</v>
      </c>
      <c r="G289" s="35"/>
      <c r="H289" s="35"/>
      <c r="I289" s="187"/>
      <c r="J289" s="35"/>
      <c r="K289" s="35"/>
      <c r="L289" s="38"/>
      <c r="M289" s="188"/>
      <c r="N289" s="189"/>
      <c r="O289" s="63"/>
      <c r="P289" s="63"/>
      <c r="Q289" s="63"/>
      <c r="R289" s="63"/>
      <c r="S289" s="63"/>
      <c r="T289" s="64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6" t="s">
        <v>132</v>
      </c>
      <c r="AU289" s="16" t="s">
        <v>82</v>
      </c>
    </row>
    <row r="290" spans="1:65" s="2" customFormat="1" ht="19.5">
      <c r="A290" s="33"/>
      <c r="B290" s="34"/>
      <c r="C290" s="35"/>
      <c r="D290" s="185" t="s">
        <v>348</v>
      </c>
      <c r="E290" s="35"/>
      <c r="F290" s="213" t="s">
        <v>443</v>
      </c>
      <c r="G290" s="35"/>
      <c r="H290" s="35"/>
      <c r="I290" s="187"/>
      <c r="J290" s="35"/>
      <c r="K290" s="35"/>
      <c r="L290" s="38"/>
      <c r="M290" s="188"/>
      <c r="N290" s="189"/>
      <c r="O290" s="63"/>
      <c r="P290" s="63"/>
      <c r="Q290" s="63"/>
      <c r="R290" s="63"/>
      <c r="S290" s="63"/>
      <c r="T290" s="64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348</v>
      </c>
      <c r="AU290" s="16" t="s">
        <v>82</v>
      </c>
    </row>
    <row r="291" spans="1:65" s="13" customFormat="1" ht="11.25">
      <c r="B291" s="192"/>
      <c r="C291" s="193"/>
      <c r="D291" s="185" t="s">
        <v>134</v>
      </c>
      <c r="E291" s="194" t="s">
        <v>19</v>
      </c>
      <c r="F291" s="195" t="s">
        <v>444</v>
      </c>
      <c r="G291" s="193"/>
      <c r="H291" s="196">
        <v>4401.3999999999996</v>
      </c>
      <c r="I291" s="197"/>
      <c r="J291" s="193"/>
      <c r="K291" s="193"/>
      <c r="L291" s="198"/>
      <c r="M291" s="199"/>
      <c r="N291" s="200"/>
      <c r="O291" s="200"/>
      <c r="P291" s="200"/>
      <c r="Q291" s="200"/>
      <c r="R291" s="200"/>
      <c r="S291" s="200"/>
      <c r="T291" s="201"/>
      <c r="AT291" s="202" t="s">
        <v>134</v>
      </c>
      <c r="AU291" s="202" t="s">
        <v>82</v>
      </c>
      <c r="AV291" s="13" t="s">
        <v>82</v>
      </c>
      <c r="AW291" s="13" t="s">
        <v>33</v>
      </c>
      <c r="AX291" s="13" t="s">
        <v>71</v>
      </c>
      <c r="AY291" s="202" t="s">
        <v>121</v>
      </c>
    </row>
    <row r="292" spans="1:65" s="13" customFormat="1" ht="11.25">
      <c r="B292" s="192"/>
      <c r="C292" s="193"/>
      <c r="D292" s="185" t="s">
        <v>134</v>
      </c>
      <c r="E292" s="194" t="s">
        <v>19</v>
      </c>
      <c r="F292" s="195" t="s">
        <v>414</v>
      </c>
      <c r="G292" s="193"/>
      <c r="H292" s="196">
        <v>465.4</v>
      </c>
      <c r="I292" s="197"/>
      <c r="J292" s="193"/>
      <c r="K292" s="193"/>
      <c r="L292" s="198"/>
      <c r="M292" s="199"/>
      <c r="N292" s="200"/>
      <c r="O292" s="200"/>
      <c r="P292" s="200"/>
      <c r="Q292" s="200"/>
      <c r="R292" s="200"/>
      <c r="S292" s="200"/>
      <c r="T292" s="201"/>
      <c r="AT292" s="202" t="s">
        <v>134</v>
      </c>
      <c r="AU292" s="202" t="s">
        <v>82</v>
      </c>
      <c r="AV292" s="13" t="s">
        <v>82</v>
      </c>
      <c r="AW292" s="13" t="s">
        <v>33</v>
      </c>
      <c r="AX292" s="13" t="s">
        <v>71</v>
      </c>
      <c r="AY292" s="202" t="s">
        <v>121</v>
      </c>
    </row>
    <row r="293" spans="1:65" s="13" customFormat="1" ht="11.25">
      <c r="B293" s="192"/>
      <c r="C293" s="193"/>
      <c r="D293" s="185" t="s">
        <v>134</v>
      </c>
      <c r="E293" s="194" t="s">
        <v>19</v>
      </c>
      <c r="F293" s="195" t="s">
        <v>415</v>
      </c>
      <c r="G293" s="193"/>
      <c r="H293" s="196">
        <v>115.1</v>
      </c>
      <c r="I293" s="197"/>
      <c r="J293" s="193"/>
      <c r="K293" s="193"/>
      <c r="L293" s="198"/>
      <c r="M293" s="199"/>
      <c r="N293" s="200"/>
      <c r="O293" s="200"/>
      <c r="P293" s="200"/>
      <c r="Q293" s="200"/>
      <c r="R293" s="200"/>
      <c r="S293" s="200"/>
      <c r="T293" s="201"/>
      <c r="AT293" s="202" t="s">
        <v>134</v>
      </c>
      <c r="AU293" s="202" t="s">
        <v>82</v>
      </c>
      <c r="AV293" s="13" t="s">
        <v>82</v>
      </c>
      <c r="AW293" s="13" t="s">
        <v>33</v>
      </c>
      <c r="AX293" s="13" t="s">
        <v>71</v>
      </c>
      <c r="AY293" s="202" t="s">
        <v>121</v>
      </c>
    </row>
    <row r="294" spans="1:65" s="2" customFormat="1" ht="16.5" customHeight="1">
      <c r="A294" s="33"/>
      <c r="B294" s="34"/>
      <c r="C294" s="172" t="s">
        <v>445</v>
      </c>
      <c r="D294" s="172" t="s">
        <v>123</v>
      </c>
      <c r="E294" s="173" t="s">
        <v>446</v>
      </c>
      <c r="F294" s="174" t="s">
        <v>447</v>
      </c>
      <c r="G294" s="175" t="s">
        <v>126</v>
      </c>
      <c r="H294" s="176">
        <v>5948</v>
      </c>
      <c r="I294" s="177"/>
      <c r="J294" s="178">
        <f>ROUND(I294*H294,2)</f>
        <v>0</v>
      </c>
      <c r="K294" s="174" t="s">
        <v>127</v>
      </c>
      <c r="L294" s="38"/>
      <c r="M294" s="179" t="s">
        <v>19</v>
      </c>
      <c r="N294" s="180" t="s">
        <v>42</v>
      </c>
      <c r="O294" s="63"/>
      <c r="P294" s="181">
        <f>O294*H294</f>
        <v>0</v>
      </c>
      <c r="Q294" s="181">
        <v>0</v>
      </c>
      <c r="R294" s="181">
        <f>Q294*H294</f>
        <v>0</v>
      </c>
      <c r="S294" s="181">
        <v>0</v>
      </c>
      <c r="T294" s="182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83" t="s">
        <v>128</v>
      </c>
      <c r="AT294" s="183" t="s">
        <v>123</v>
      </c>
      <c r="AU294" s="183" t="s">
        <v>82</v>
      </c>
      <c r="AY294" s="16" t="s">
        <v>121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16" t="s">
        <v>79</v>
      </c>
      <c r="BK294" s="184">
        <f>ROUND(I294*H294,2)</f>
        <v>0</v>
      </c>
      <c r="BL294" s="16" t="s">
        <v>128</v>
      </c>
      <c r="BM294" s="183" t="s">
        <v>448</v>
      </c>
    </row>
    <row r="295" spans="1:65" s="2" customFormat="1" ht="11.25">
      <c r="A295" s="33"/>
      <c r="B295" s="34"/>
      <c r="C295" s="35"/>
      <c r="D295" s="185" t="s">
        <v>130</v>
      </c>
      <c r="E295" s="35"/>
      <c r="F295" s="186" t="s">
        <v>449</v>
      </c>
      <c r="G295" s="35"/>
      <c r="H295" s="35"/>
      <c r="I295" s="187"/>
      <c r="J295" s="35"/>
      <c r="K295" s="35"/>
      <c r="L295" s="38"/>
      <c r="M295" s="188"/>
      <c r="N295" s="189"/>
      <c r="O295" s="63"/>
      <c r="P295" s="63"/>
      <c r="Q295" s="63"/>
      <c r="R295" s="63"/>
      <c r="S295" s="63"/>
      <c r="T295" s="64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6" t="s">
        <v>130</v>
      </c>
      <c r="AU295" s="16" t="s">
        <v>82</v>
      </c>
    </row>
    <row r="296" spans="1:65" s="2" customFormat="1" ht="11.25">
      <c r="A296" s="33"/>
      <c r="B296" s="34"/>
      <c r="C296" s="35"/>
      <c r="D296" s="190" t="s">
        <v>132</v>
      </c>
      <c r="E296" s="35"/>
      <c r="F296" s="191" t="s">
        <v>450</v>
      </c>
      <c r="G296" s="35"/>
      <c r="H296" s="35"/>
      <c r="I296" s="187"/>
      <c r="J296" s="35"/>
      <c r="K296" s="35"/>
      <c r="L296" s="38"/>
      <c r="M296" s="188"/>
      <c r="N296" s="189"/>
      <c r="O296" s="63"/>
      <c r="P296" s="63"/>
      <c r="Q296" s="63"/>
      <c r="R296" s="63"/>
      <c r="S296" s="63"/>
      <c r="T296" s="64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132</v>
      </c>
      <c r="AU296" s="16" t="s">
        <v>82</v>
      </c>
    </row>
    <row r="297" spans="1:65" s="2" customFormat="1" ht="19.5">
      <c r="A297" s="33"/>
      <c r="B297" s="34"/>
      <c r="C297" s="35"/>
      <c r="D297" s="185" t="s">
        <v>348</v>
      </c>
      <c r="E297" s="35"/>
      <c r="F297" s="213" t="s">
        <v>451</v>
      </c>
      <c r="G297" s="35"/>
      <c r="H297" s="35"/>
      <c r="I297" s="187"/>
      <c r="J297" s="35"/>
      <c r="K297" s="35"/>
      <c r="L297" s="38"/>
      <c r="M297" s="188"/>
      <c r="N297" s="189"/>
      <c r="O297" s="63"/>
      <c r="P297" s="63"/>
      <c r="Q297" s="63"/>
      <c r="R297" s="63"/>
      <c r="S297" s="63"/>
      <c r="T297" s="64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348</v>
      </c>
      <c r="AU297" s="16" t="s">
        <v>82</v>
      </c>
    </row>
    <row r="298" spans="1:65" s="13" customFormat="1" ht="11.25">
      <c r="B298" s="192"/>
      <c r="C298" s="193"/>
      <c r="D298" s="185" t="s">
        <v>134</v>
      </c>
      <c r="E298" s="194" t="s">
        <v>19</v>
      </c>
      <c r="F298" s="195" t="s">
        <v>452</v>
      </c>
      <c r="G298" s="193"/>
      <c r="H298" s="196">
        <v>5367.5</v>
      </c>
      <c r="I298" s="197"/>
      <c r="J298" s="193"/>
      <c r="K298" s="193"/>
      <c r="L298" s="198"/>
      <c r="M298" s="199"/>
      <c r="N298" s="200"/>
      <c r="O298" s="200"/>
      <c r="P298" s="200"/>
      <c r="Q298" s="200"/>
      <c r="R298" s="200"/>
      <c r="S298" s="200"/>
      <c r="T298" s="201"/>
      <c r="AT298" s="202" t="s">
        <v>134</v>
      </c>
      <c r="AU298" s="202" t="s">
        <v>82</v>
      </c>
      <c r="AV298" s="13" t="s">
        <v>82</v>
      </c>
      <c r="AW298" s="13" t="s">
        <v>33</v>
      </c>
      <c r="AX298" s="13" t="s">
        <v>71</v>
      </c>
      <c r="AY298" s="202" t="s">
        <v>121</v>
      </c>
    </row>
    <row r="299" spans="1:65" s="13" customFormat="1" ht="11.25">
      <c r="B299" s="192"/>
      <c r="C299" s="193"/>
      <c r="D299" s="185" t="s">
        <v>134</v>
      </c>
      <c r="E299" s="194" t="s">
        <v>19</v>
      </c>
      <c r="F299" s="195" t="s">
        <v>414</v>
      </c>
      <c r="G299" s="193"/>
      <c r="H299" s="196">
        <v>465.4</v>
      </c>
      <c r="I299" s="197"/>
      <c r="J299" s="193"/>
      <c r="K299" s="193"/>
      <c r="L299" s="198"/>
      <c r="M299" s="199"/>
      <c r="N299" s="200"/>
      <c r="O299" s="200"/>
      <c r="P299" s="200"/>
      <c r="Q299" s="200"/>
      <c r="R299" s="200"/>
      <c r="S299" s="200"/>
      <c r="T299" s="201"/>
      <c r="AT299" s="202" t="s">
        <v>134</v>
      </c>
      <c r="AU299" s="202" t="s">
        <v>82</v>
      </c>
      <c r="AV299" s="13" t="s">
        <v>82</v>
      </c>
      <c r="AW299" s="13" t="s">
        <v>33</v>
      </c>
      <c r="AX299" s="13" t="s">
        <v>71</v>
      </c>
      <c r="AY299" s="202" t="s">
        <v>121</v>
      </c>
    </row>
    <row r="300" spans="1:65" s="13" customFormat="1" ht="11.25">
      <c r="B300" s="192"/>
      <c r="C300" s="193"/>
      <c r="D300" s="185" t="s">
        <v>134</v>
      </c>
      <c r="E300" s="194" t="s">
        <v>19</v>
      </c>
      <c r="F300" s="195" t="s">
        <v>415</v>
      </c>
      <c r="G300" s="193"/>
      <c r="H300" s="196">
        <v>115.1</v>
      </c>
      <c r="I300" s="197"/>
      <c r="J300" s="193"/>
      <c r="K300" s="193"/>
      <c r="L300" s="198"/>
      <c r="M300" s="199"/>
      <c r="N300" s="200"/>
      <c r="O300" s="200"/>
      <c r="P300" s="200"/>
      <c r="Q300" s="200"/>
      <c r="R300" s="200"/>
      <c r="S300" s="200"/>
      <c r="T300" s="201"/>
      <c r="AT300" s="202" t="s">
        <v>134</v>
      </c>
      <c r="AU300" s="202" t="s">
        <v>82</v>
      </c>
      <c r="AV300" s="13" t="s">
        <v>82</v>
      </c>
      <c r="AW300" s="13" t="s">
        <v>33</v>
      </c>
      <c r="AX300" s="13" t="s">
        <v>71</v>
      </c>
      <c r="AY300" s="202" t="s">
        <v>121</v>
      </c>
    </row>
    <row r="301" spans="1:65" s="2" customFormat="1" ht="21.75" customHeight="1">
      <c r="A301" s="33"/>
      <c r="B301" s="34"/>
      <c r="C301" s="172" t="s">
        <v>453</v>
      </c>
      <c r="D301" s="172" t="s">
        <v>123</v>
      </c>
      <c r="E301" s="173" t="s">
        <v>454</v>
      </c>
      <c r="F301" s="174" t="s">
        <v>455</v>
      </c>
      <c r="G301" s="175" t="s">
        <v>126</v>
      </c>
      <c r="H301" s="176">
        <v>4916.5</v>
      </c>
      <c r="I301" s="177"/>
      <c r="J301" s="178">
        <f>ROUND(I301*H301,2)</f>
        <v>0</v>
      </c>
      <c r="K301" s="174" t="s">
        <v>127</v>
      </c>
      <c r="L301" s="38"/>
      <c r="M301" s="179" t="s">
        <v>19</v>
      </c>
      <c r="N301" s="180" t="s">
        <v>42</v>
      </c>
      <c r="O301" s="63"/>
      <c r="P301" s="181">
        <f>O301*H301</f>
        <v>0</v>
      </c>
      <c r="Q301" s="181">
        <v>0</v>
      </c>
      <c r="R301" s="181">
        <f>Q301*H301</f>
        <v>0</v>
      </c>
      <c r="S301" s="181">
        <v>0</v>
      </c>
      <c r="T301" s="182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83" t="s">
        <v>128</v>
      </c>
      <c r="AT301" s="183" t="s">
        <v>123</v>
      </c>
      <c r="AU301" s="183" t="s">
        <v>82</v>
      </c>
      <c r="AY301" s="16" t="s">
        <v>121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6" t="s">
        <v>79</v>
      </c>
      <c r="BK301" s="184">
        <f>ROUND(I301*H301,2)</f>
        <v>0</v>
      </c>
      <c r="BL301" s="16" t="s">
        <v>128</v>
      </c>
      <c r="BM301" s="183" t="s">
        <v>456</v>
      </c>
    </row>
    <row r="302" spans="1:65" s="2" customFormat="1" ht="19.5">
      <c r="A302" s="33"/>
      <c r="B302" s="34"/>
      <c r="C302" s="35"/>
      <c r="D302" s="185" t="s">
        <v>130</v>
      </c>
      <c r="E302" s="35"/>
      <c r="F302" s="186" t="s">
        <v>457</v>
      </c>
      <c r="G302" s="35"/>
      <c r="H302" s="35"/>
      <c r="I302" s="187"/>
      <c r="J302" s="35"/>
      <c r="K302" s="35"/>
      <c r="L302" s="38"/>
      <c r="M302" s="188"/>
      <c r="N302" s="189"/>
      <c r="O302" s="63"/>
      <c r="P302" s="63"/>
      <c r="Q302" s="63"/>
      <c r="R302" s="63"/>
      <c r="S302" s="63"/>
      <c r="T302" s="64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6" t="s">
        <v>130</v>
      </c>
      <c r="AU302" s="16" t="s">
        <v>82</v>
      </c>
    </row>
    <row r="303" spans="1:65" s="2" customFormat="1" ht="11.25">
      <c r="A303" s="33"/>
      <c r="B303" s="34"/>
      <c r="C303" s="35"/>
      <c r="D303" s="190" t="s">
        <v>132</v>
      </c>
      <c r="E303" s="35"/>
      <c r="F303" s="191" t="s">
        <v>458</v>
      </c>
      <c r="G303" s="35"/>
      <c r="H303" s="35"/>
      <c r="I303" s="187"/>
      <c r="J303" s="35"/>
      <c r="K303" s="35"/>
      <c r="L303" s="38"/>
      <c r="M303" s="188"/>
      <c r="N303" s="189"/>
      <c r="O303" s="63"/>
      <c r="P303" s="63"/>
      <c r="Q303" s="63"/>
      <c r="R303" s="63"/>
      <c r="S303" s="63"/>
      <c r="T303" s="64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132</v>
      </c>
      <c r="AU303" s="16" t="s">
        <v>82</v>
      </c>
    </row>
    <row r="304" spans="1:65" s="13" customFormat="1" ht="11.25">
      <c r="B304" s="192"/>
      <c r="C304" s="193"/>
      <c r="D304" s="185" t="s">
        <v>134</v>
      </c>
      <c r="E304" s="194" t="s">
        <v>19</v>
      </c>
      <c r="F304" s="195" t="s">
        <v>459</v>
      </c>
      <c r="G304" s="193"/>
      <c r="H304" s="196">
        <v>4336</v>
      </c>
      <c r="I304" s="197"/>
      <c r="J304" s="193"/>
      <c r="K304" s="193"/>
      <c r="L304" s="198"/>
      <c r="M304" s="199"/>
      <c r="N304" s="200"/>
      <c r="O304" s="200"/>
      <c r="P304" s="200"/>
      <c r="Q304" s="200"/>
      <c r="R304" s="200"/>
      <c r="S304" s="200"/>
      <c r="T304" s="201"/>
      <c r="AT304" s="202" t="s">
        <v>134</v>
      </c>
      <c r="AU304" s="202" t="s">
        <v>82</v>
      </c>
      <c r="AV304" s="13" t="s">
        <v>82</v>
      </c>
      <c r="AW304" s="13" t="s">
        <v>33</v>
      </c>
      <c r="AX304" s="13" t="s">
        <v>71</v>
      </c>
      <c r="AY304" s="202" t="s">
        <v>121</v>
      </c>
    </row>
    <row r="305" spans="1:65" s="13" customFormat="1" ht="11.25">
      <c r="B305" s="192"/>
      <c r="C305" s="193"/>
      <c r="D305" s="185" t="s">
        <v>134</v>
      </c>
      <c r="E305" s="194" t="s">
        <v>19</v>
      </c>
      <c r="F305" s="195" t="s">
        <v>414</v>
      </c>
      <c r="G305" s="193"/>
      <c r="H305" s="196">
        <v>465.4</v>
      </c>
      <c r="I305" s="197"/>
      <c r="J305" s="193"/>
      <c r="K305" s="193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134</v>
      </c>
      <c r="AU305" s="202" t="s">
        <v>82</v>
      </c>
      <c r="AV305" s="13" t="s">
        <v>82</v>
      </c>
      <c r="AW305" s="13" t="s">
        <v>33</v>
      </c>
      <c r="AX305" s="13" t="s">
        <v>71</v>
      </c>
      <c r="AY305" s="202" t="s">
        <v>121</v>
      </c>
    </row>
    <row r="306" spans="1:65" s="13" customFormat="1" ht="11.25">
      <c r="B306" s="192"/>
      <c r="C306" s="193"/>
      <c r="D306" s="185" t="s">
        <v>134</v>
      </c>
      <c r="E306" s="194" t="s">
        <v>19</v>
      </c>
      <c r="F306" s="195" t="s">
        <v>415</v>
      </c>
      <c r="G306" s="193"/>
      <c r="H306" s="196">
        <v>115.1</v>
      </c>
      <c r="I306" s="197"/>
      <c r="J306" s="193"/>
      <c r="K306" s="193"/>
      <c r="L306" s="198"/>
      <c r="M306" s="199"/>
      <c r="N306" s="200"/>
      <c r="O306" s="200"/>
      <c r="P306" s="200"/>
      <c r="Q306" s="200"/>
      <c r="R306" s="200"/>
      <c r="S306" s="200"/>
      <c r="T306" s="201"/>
      <c r="AT306" s="202" t="s">
        <v>134</v>
      </c>
      <c r="AU306" s="202" t="s">
        <v>82</v>
      </c>
      <c r="AV306" s="13" t="s">
        <v>82</v>
      </c>
      <c r="AW306" s="13" t="s">
        <v>33</v>
      </c>
      <c r="AX306" s="13" t="s">
        <v>71</v>
      </c>
      <c r="AY306" s="202" t="s">
        <v>121</v>
      </c>
    </row>
    <row r="307" spans="1:65" s="2" customFormat="1" ht="21.75" customHeight="1">
      <c r="A307" s="33"/>
      <c r="B307" s="34"/>
      <c r="C307" s="172" t="s">
        <v>460</v>
      </c>
      <c r="D307" s="172" t="s">
        <v>123</v>
      </c>
      <c r="E307" s="173" t="s">
        <v>461</v>
      </c>
      <c r="F307" s="174" t="s">
        <v>462</v>
      </c>
      <c r="G307" s="175" t="s">
        <v>156</v>
      </c>
      <c r="H307" s="176">
        <v>2.5</v>
      </c>
      <c r="I307" s="177"/>
      <c r="J307" s="178">
        <f>ROUND(I307*H307,2)</f>
        <v>0</v>
      </c>
      <c r="K307" s="174" t="s">
        <v>127</v>
      </c>
      <c r="L307" s="38"/>
      <c r="M307" s="179" t="s">
        <v>19</v>
      </c>
      <c r="N307" s="180" t="s">
        <v>42</v>
      </c>
      <c r="O307" s="63"/>
      <c r="P307" s="181">
        <f>O307*H307</f>
        <v>0</v>
      </c>
      <c r="Q307" s="181">
        <v>2.2399999999999998E-3</v>
      </c>
      <c r="R307" s="181">
        <f>Q307*H307</f>
        <v>5.5999999999999991E-3</v>
      </c>
      <c r="S307" s="181">
        <v>0</v>
      </c>
      <c r="T307" s="182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83" t="s">
        <v>128</v>
      </c>
      <c r="AT307" s="183" t="s">
        <v>123</v>
      </c>
      <c r="AU307" s="183" t="s">
        <v>82</v>
      </c>
      <c r="AY307" s="16" t="s">
        <v>121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16" t="s">
        <v>79</v>
      </c>
      <c r="BK307" s="184">
        <f>ROUND(I307*H307,2)</f>
        <v>0</v>
      </c>
      <c r="BL307" s="16" t="s">
        <v>128</v>
      </c>
      <c r="BM307" s="183" t="s">
        <v>463</v>
      </c>
    </row>
    <row r="308" spans="1:65" s="2" customFormat="1" ht="11.25">
      <c r="A308" s="33"/>
      <c r="B308" s="34"/>
      <c r="C308" s="35"/>
      <c r="D308" s="185" t="s">
        <v>130</v>
      </c>
      <c r="E308" s="35"/>
      <c r="F308" s="186" t="s">
        <v>464</v>
      </c>
      <c r="G308" s="35"/>
      <c r="H308" s="35"/>
      <c r="I308" s="187"/>
      <c r="J308" s="35"/>
      <c r="K308" s="35"/>
      <c r="L308" s="38"/>
      <c r="M308" s="188"/>
      <c r="N308" s="189"/>
      <c r="O308" s="63"/>
      <c r="P308" s="63"/>
      <c r="Q308" s="63"/>
      <c r="R308" s="63"/>
      <c r="S308" s="63"/>
      <c r="T308" s="64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130</v>
      </c>
      <c r="AU308" s="16" t="s">
        <v>82</v>
      </c>
    </row>
    <row r="309" spans="1:65" s="2" customFormat="1" ht="11.25">
      <c r="A309" s="33"/>
      <c r="B309" s="34"/>
      <c r="C309" s="35"/>
      <c r="D309" s="190" t="s">
        <v>132</v>
      </c>
      <c r="E309" s="35"/>
      <c r="F309" s="191" t="s">
        <v>465</v>
      </c>
      <c r="G309" s="35"/>
      <c r="H309" s="35"/>
      <c r="I309" s="187"/>
      <c r="J309" s="35"/>
      <c r="K309" s="35"/>
      <c r="L309" s="38"/>
      <c r="M309" s="188"/>
      <c r="N309" s="189"/>
      <c r="O309" s="63"/>
      <c r="P309" s="63"/>
      <c r="Q309" s="63"/>
      <c r="R309" s="63"/>
      <c r="S309" s="63"/>
      <c r="T309" s="64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6" t="s">
        <v>132</v>
      </c>
      <c r="AU309" s="16" t="s">
        <v>82</v>
      </c>
    </row>
    <row r="310" spans="1:65" s="12" customFormat="1" ht="22.9" customHeight="1">
      <c r="B310" s="156"/>
      <c r="C310" s="157"/>
      <c r="D310" s="158" t="s">
        <v>70</v>
      </c>
      <c r="E310" s="170" t="s">
        <v>179</v>
      </c>
      <c r="F310" s="170" t="s">
        <v>466</v>
      </c>
      <c r="G310" s="157"/>
      <c r="H310" s="157"/>
      <c r="I310" s="160"/>
      <c r="J310" s="171">
        <f>BK310</f>
        <v>0</v>
      </c>
      <c r="K310" s="157"/>
      <c r="L310" s="162"/>
      <c r="M310" s="163"/>
      <c r="N310" s="164"/>
      <c r="O310" s="164"/>
      <c r="P310" s="165">
        <f>SUM(P311:P334)</f>
        <v>0</v>
      </c>
      <c r="Q310" s="164"/>
      <c r="R310" s="165">
        <f>SUM(R311:R334)</f>
        <v>1.2102649999999999</v>
      </c>
      <c r="S310" s="164"/>
      <c r="T310" s="166">
        <f>SUM(T311:T334)</f>
        <v>0</v>
      </c>
      <c r="AR310" s="167" t="s">
        <v>79</v>
      </c>
      <c r="AT310" s="168" t="s">
        <v>70</v>
      </c>
      <c r="AU310" s="168" t="s">
        <v>79</v>
      </c>
      <c r="AY310" s="167" t="s">
        <v>121</v>
      </c>
      <c r="BK310" s="169">
        <f>SUM(BK311:BK334)</f>
        <v>0</v>
      </c>
    </row>
    <row r="311" spans="1:65" s="2" customFormat="1" ht="16.5" customHeight="1">
      <c r="A311" s="33"/>
      <c r="B311" s="34"/>
      <c r="C311" s="172" t="s">
        <v>467</v>
      </c>
      <c r="D311" s="172" t="s">
        <v>123</v>
      </c>
      <c r="E311" s="173" t="s">
        <v>468</v>
      </c>
      <c r="F311" s="174" t="s">
        <v>469</v>
      </c>
      <c r="G311" s="175" t="s">
        <v>156</v>
      </c>
      <c r="H311" s="176">
        <v>8.5</v>
      </c>
      <c r="I311" s="177"/>
      <c r="J311" s="178">
        <f>ROUND(I311*H311,2)</f>
        <v>0</v>
      </c>
      <c r="K311" s="174" t="s">
        <v>127</v>
      </c>
      <c r="L311" s="38"/>
      <c r="M311" s="179" t="s">
        <v>19</v>
      </c>
      <c r="N311" s="180" t="s">
        <v>42</v>
      </c>
      <c r="O311" s="63"/>
      <c r="P311" s="181">
        <f>O311*H311</f>
        <v>0</v>
      </c>
      <c r="Q311" s="181">
        <v>1.0000000000000001E-5</v>
      </c>
      <c r="R311" s="181">
        <f>Q311*H311</f>
        <v>8.5000000000000006E-5</v>
      </c>
      <c r="S311" s="181">
        <v>0</v>
      </c>
      <c r="T311" s="182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83" t="s">
        <v>128</v>
      </c>
      <c r="AT311" s="183" t="s">
        <v>123</v>
      </c>
      <c r="AU311" s="183" t="s">
        <v>82</v>
      </c>
      <c r="AY311" s="16" t="s">
        <v>121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16" t="s">
        <v>79</v>
      </c>
      <c r="BK311" s="184">
        <f>ROUND(I311*H311,2)</f>
        <v>0</v>
      </c>
      <c r="BL311" s="16" t="s">
        <v>128</v>
      </c>
      <c r="BM311" s="183" t="s">
        <v>470</v>
      </c>
    </row>
    <row r="312" spans="1:65" s="2" customFormat="1" ht="11.25">
      <c r="A312" s="33"/>
      <c r="B312" s="34"/>
      <c r="C312" s="35"/>
      <c r="D312" s="185" t="s">
        <v>130</v>
      </c>
      <c r="E312" s="35"/>
      <c r="F312" s="186" t="s">
        <v>471</v>
      </c>
      <c r="G312" s="35"/>
      <c r="H312" s="35"/>
      <c r="I312" s="187"/>
      <c r="J312" s="35"/>
      <c r="K312" s="35"/>
      <c r="L312" s="38"/>
      <c r="M312" s="188"/>
      <c r="N312" s="189"/>
      <c r="O312" s="63"/>
      <c r="P312" s="63"/>
      <c r="Q312" s="63"/>
      <c r="R312" s="63"/>
      <c r="S312" s="63"/>
      <c r="T312" s="64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6" t="s">
        <v>130</v>
      </c>
      <c r="AU312" s="16" t="s">
        <v>82</v>
      </c>
    </row>
    <row r="313" spans="1:65" s="2" customFormat="1" ht="11.25">
      <c r="A313" s="33"/>
      <c r="B313" s="34"/>
      <c r="C313" s="35"/>
      <c r="D313" s="190" t="s">
        <v>132</v>
      </c>
      <c r="E313" s="35"/>
      <c r="F313" s="191" t="s">
        <v>472</v>
      </c>
      <c r="G313" s="35"/>
      <c r="H313" s="35"/>
      <c r="I313" s="187"/>
      <c r="J313" s="35"/>
      <c r="K313" s="35"/>
      <c r="L313" s="38"/>
      <c r="M313" s="188"/>
      <c r="N313" s="189"/>
      <c r="O313" s="63"/>
      <c r="P313" s="63"/>
      <c r="Q313" s="63"/>
      <c r="R313" s="63"/>
      <c r="S313" s="63"/>
      <c r="T313" s="64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132</v>
      </c>
      <c r="AU313" s="16" t="s">
        <v>82</v>
      </c>
    </row>
    <row r="314" spans="1:65" s="13" customFormat="1" ht="11.25">
      <c r="B314" s="192"/>
      <c r="C314" s="193"/>
      <c r="D314" s="185" t="s">
        <v>134</v>
      </c>
      <c r="E314" s="194" t="s">
        <v>19</v>
      </c>
      <c r="F314" s="195" t="s">
        <v>473</v>
      </c>
      <c r="G314" s="193"/>
      <c r="H314" s="196">
        <v>8.5</v>
      </c>
      <c r="I314" s="197"/>
      <c r="J314" s="193"/>
      <c r="K314" s="193"/>
      <c r="L314" s="198"/>
      <c r="M314" s="199"/>
      <c r="N314" s="200"/>
      <c r="O314" s="200"/>
      <c r="P314" s="200"/>
      <c r="Q314" s="200"/>
      <c r="R314" s="200"/>
      <c r="S314" s="200"/>
      <c r="T314" s="201"/>
      <c r="AT314" s="202" t="s">
        <v>134</v>
      </c>
      <c r="AU314" s="202" t="s">
        <v>82</v>
      </c>
      <c r="AV314" s="13" t="s">
        <v>82</v>
      </c>
      <c r="AW314" s="13" t="s">
        <v>33</v>
      </c>
      <c r="AX314" s="13" t="s">
        <v>79</v>
      </c>
      <c r="AY314" s="202" t="s">
        <v>121</v>
      </c>
    </row>
    <row r="315" spans="1:65" s="2" customFormat="1" ht="16.5" customHeight="1">
      <c r="A315" s="33"/>
      <c r="B315" s="34"/>
      <c r="C315" s="203" t="s">
        <v>474</v>
      </c>
      <c r="D315" s="203" t="s">
        <v>313</v>
      </c>
      <c r="E315" s="204" t="s">
        <v>475</v>
      </c>
      <c r="F315" s="205" t="s">
        <v>476</v>
      </c>
      <c r="G315" s="206" t="s">
        <v>477</v>
      </c>
      <c r="H315" s="207">
        <v>2</v>
      </c>
      <c r="I315" s="208"/>
      <c r="J315" s="209">
        <f>ROUND(I315*H315,2)</f>
        <v>0</v>
      </c>
      <c r="K315" s="205" t="s">
        <v>19</v>
      </c>
      <c r="L315" s="210"/>
      <c r="M315" s="211" t="s">
        <v>19</v>
      </c>
      <c r="N315" s="212" t="s">
        <v>42</v>
      </c>
      <c r="O315" s="63"/>
      <c r="P315" s="181">
        <f>O315*H315</f>
        <v>0</v>
      </c>
      <c r="Q315" s="181">
        <v>1.4E-2</v>
      </c>
      <c r="R315" s="181">
        <f>Q315*H315</f>
        <v>2.8000000000000001E-2</v>
      </c>
      <c r="S315" s="181">
        <v>0</v>
      </c>
      <c r="T315" s="182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83" t="s">
        <v>179</v>
      </c>
      <c r="AT315" s="183" t="s">
        <v>313</v>
      </c>
      <c r="AU315" s="183" t="s">
        <v>82</v>
      </c>
      <c r="AY315" s="16" t="s">
        <v>121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16" t="s">
        <v>79</v>
      </c>
      <c r="BK315" s="184">
        <f>ROUND(I315*H315,2)</f>
        <v>0</v>
      </c>
      <c r="BL315" s="16" t="s">
        <v>128</v>
      </c>
      <c r="BM315" s="183" t="s">
        <v>478</v>
      </c>
    </row>
    <row r="316" spans="1:65" s="2" customFormat="1" ht="11.25">
      <c r="A316" s="33"/>
      <c r="B316" s="34"/>
      <c r="C316" s="35"/>
      <c r="D316" s="185" t="s">
        <v>130</v>
      </c>
      <c r="E316" s="35"/>
      <c r="F316" s="186" t="s">
        <v>479</v>
      </c>
      <c r="G316" s="35"/>
      <c r="H316" s="35"/>
      <c r="I316" s="187"/>
      <c r="J316" s="35"/>
      <c r="K316" s="35"/>
      <c r="L316" s="38"/>
      <c r="M316" s="188"/>
      <c r="N316" s="189"/>
      <c r="O316" s="63"/>
      <c r="P316" s="63"/>
      <c r="Q316" s="63"/>
      <c r="R316" s="63"/>
      <c r="S316" s="63"/>
      <c r="T316" s="64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130</v>
      </c>
      <c r="AU316" s="16" t="s">
        <v>82</v>
      </c>
    </row>
    <row r="317" spans="1:65" s="2" customFormat="1" ht="16.5" customHeight="1">
      <c r="A317" s="33"/>
      <c r="B317" s="34"/>
      <c r="C317" s="203" t="s">
        <v>480</v>
      </c>
      <c r="D317" s="203" t="s">
        <v>313</v>
      </c>
      <c r="E317" s="204" t="s">
        <v>481</v>
      </c>
      <c r="F317" s="205" t="s">
        <v>482</v>
      </c>
      <c r="G317" s="206" t="s">
        <v>477</v>
      </c>
      <c r="H317" s="207">
        <v>1</v>
      </c>
      <c r="I317" s="208"/>
      <c r="J317" s="209">
        <f>ROUND(I317*H317,2)</f>
        <v>0</v>
      </c>
      <c r="K317" s="205" t="s">
        <v>19</v>
      </c>
      <c r="L317" s="210"/>
      <c r="M317" s="211" t="s">
        <v>19</v>
      </c>
      <c r="N317" s="212" t="s">
        <v>42</v>
      </c>
      <c r="O317" s="63"/>
      <c r="P317" s="181">
        <f>O317*H317</f>
        <v>0</v>
      </c>
      <c r="Q317" s="181">
        <v>6.9999999999999999E-4</v>
      </c>
      <c r="R317" s="181">
        <f>Q317*H317</f>
        <v>6.9999999999999999E-4</v>
      </c>
      <c r="S317" s="181">
        <v>0</v>
      </c>
      <c r="T317" s="182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83" t="s">
        <v>179</v>
      </c>
      <c r="AT317" s="183" t="s">
        <v>313</v>
      </c>
      <c r="AU317" s="183" t="s">
        <v>82</v>
      </c>
      <c r="AY317" s="16" t="s">
        <v>121</v>
      </c>
      <c r="BE317" s="184">
        <f>IF(N317="základní",J317,0)</f>
        <v>0</v>
      </c>
      <c r="BF317" s="184">
        <f>IF(N317="snížená",J317,0)</f>
        <v>0</v>
      </c>
      <c r="BG317" s="184">
        <f>IF(N317="zákl. přenesená",J317,0)</f>
        <v>0</v>
      </c>
      <c r="BH317" s="184">
        <f>IF(N317="sníž. přenesená",J317,0)</f>
        <v>0</v>
      </c>
      <c r="BI317" s="184">
        <f>IF(N317="nulová",J317,0)</f>
        <v>0</v>
      </c>
      <c r="BJ317" s="16" t="s">
        <v>79</v>
      </c>
      <c r="BK317" s="184">
        <f>ROUND(I317*H317,2)</f>
        <v>0</v>
      </c>
      <c r="BL317" s="16" t="s">
        <v>128</v>
      </c>
      <c r="BM317" s="183" t="s">
        <v>483</v>
      </c>
    </row>
    <row r="318" spans="1:65" s="2" customFormat="1" ht="11.25">
      <c r="A318" s="33"/>
      <c r="B318" s="34"/>
      <c r="C318" s="35"/>
      <c r="D318" s="185" t="s">
        <v>130</v>
      </c>
      <c r="E318" s="35"/>
      <c r="F318" s="186" t="s">
        <v>482</v>
      </c>
      <c r="G318" s="35"/>
      <c r="H318" s="35"/>
      <c r="I318" s="187"/>
      <c r="J318" s="35"/>
      <c r="K318" s="35"/>
      <c r="L318" s="38"/>
      <c r="M318" s="188"/>
      <c r="N318" s="189"/>
      <c r="O318" s="63"/>
      <c r="P318" s="63"/>
      <c r="Q318" s="63"/>
      <c r="R318" s="63"/>
      <c r="S318" s="63"/>
      <c r="T318" s="64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130</v>
      </c>
      <c r="AU318" s="16" t="s">
        <v>82</v>
      </c>
    </row>
    <row r="319" spans="1:65" s="2" customFormat="1" ht="16.5" customHeight="1">
      <c r="A319" s="33"/>
      <c r="B319" s="34"/>
      <c r="C319" s="172" t="s">
        <v>484</v>
      </c>
      <c r="D319" s="172" t="s">
        <v>123</v>
      </c>
      <c r="E319" s="173" t="s">
        <v>485</v>
      </c>
      <c r="F319" s="174" t="s">
        <v>486</v>
      </c>
      <c r="G319" s="175" t="s">
        <v>477</v>
      </c>
      <c r="H319" s="176">
        <v>3</v>
      </c>
      <c r="I319" s="177"/>
      <c r="J319" s="178">
        <f>ROUND(I319*H319,2)</f>
        <v>0</v>
      </c>
      <c r="K319" s="174" t="s">
        <v>127</v>
      </c>
      <c r="L319" s="38"/>
      <c r="M319" s="179" t="s">
        <v>19</v>
      </c>
      <c r="N319" s="180" t="s">
        <v>42</v>
      </c>
      <c r="O319" s="63"/>
      <c r="P319" s="181">
        <f>O319*H319</f>
        <v>0</v>
      </c>
      <c r="Q319" s="181">
        <v>0.1326</v>
      </c>
      <c r="R319" s="181">
        <f>Q319*H319</f>
        <v>0.39779999999999999</v>
      </c>
      <c r="S319" s="181">
        <v>0</v>
      </c>
      <c r="T319" s="182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83" t="s">
        <v>128</v>
      </c>
      <c r="AT319" s="183" t="s">
        <v>123</v>
      </c>
      <c r="AU319" s="183" t="s">
        <v>82</v>
      </c>
      <c r="AY319" s="16" t="s">
        <v>121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16" t="s">
        <v>79</v>
      </c>
      <c r="BK319" s="184">
        <f>ROUND(I319*H319,2)</f>
        <v>0</v>
      </c>
      <c r="BL319" s="16" t="s">
        <v>128</v>
      </c>
      <c r="BM319" s="183" t="s">
        <v>487</v>
      </c>
    </row>
    <row r="320" spans="1:65" s="2" customFormat="1" ht="11.25">
      <c r="A320" s="33"/>
      <c r="B320" s="34"/>
      <c r="C320" s="35"/>
      <c r="D320" s="185" t="s">
        <v>130</v>
      </c>
      <c r="E320" s="35"/>
      <c r="F320" s="186" t="s">
        <v>488</v>
      </c>
      <c r="G320" s="35"/>
      <c r="H320" s="35"/>
      <c r="I320" s="187"/>
      <c r="J320" s="35"/>
      <c r="K320" s="35"/>
      <c r="L320" s="38"/>
      <c r="M320" s="188"/>
      <c r="N320" s="189"/>
      <c r="O320" s="63"/>
      <c r="P320" s="63"/>
      <c r="Q320" s="63"/>
      <c r="R320" s="63"/>
      <c r="S320" s="63"/>
      <c r="T320" s="64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6" t="s">
        <v>130</v>
      </c>
      <c r="AU320" s="16" t="s">
        <v>82</v>
      </c>
    </row>
    <row r="321" spans="1:65" s="2" customFormat="1" ht="11.25">
      <c r="A321" s="33"/>
      <c r="B321" s="34"/>
      <c r="C321" s="35"/>
      <c r="D321" s="190" t="s">
        <v>132</v>
      </c>
      <c r="E321" s="35"/>
      <c r="F321" s="191" t="s">
        <v>489</v>
      </c>
      <c r="G321" s="35"/>
      <c r="H321" s="35"/>
      <c r="I321" s="187"/>
      <c r="J321" s="35"/>
      <c r="K321" s="35"/>
      <c r="L321" s="38"/>
      <c r="M321" s="188"/>
      <c r="N321" s="189"/>
      <c r="O321" s="63"/>
      <c r="P321" s="63"/>
      <c r="Q321" s="63"/>
      <c r="R321" s="63"/>
      <c r="S321" s="63"/>
      <c r="T321" s="64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6" t="s">
        <v>132</v>
      </c>
      <c r="AU321" s="16" t="s">
        <v>82</v>
      </c>
    </row>
    <row r="322" spans="1:65" s="13" customFormat="1" ht="11.25">
      <c r="B322" s="192"/>
      <c r="C322" s="193"/>
      <c r="D322" s="185" t="s">
        <v>134</v>
      </c>
      <c r="E322" s="194" t="s">
        <v>19</v>
      </c>
      <c r="F322" s="195" t="s">
        <v>490</v>
      </c>
      <c r="G322" s="193"/>
      <c r="H322" s="196">
        <v>3</v>
      </c>
      <c r="I322" s="197"/>
      <c r="J322" s="193"/>
      <c r="K322" s="193"/>
      <c r="L322" s="198"/>
      <c r="M322" s="199"/>
      <c r="N322" s="200"/>
      <c r="O322" s="200"/>
      <c r="P322" s="200"/>
      <c r="Q322" s="200"/>
      <c r="R322" s="200"/>
      <c r="S322" s="200"/>
      <c r="T322" s="201"/>
      <c r="AT322" s="202" t="s">
        <v>134</v>
      </c>
      <c r="AU322" s="202" t="s">
        <v>82</v>
      </c>
      <c r="AV322" s="13" t="s">
        <v>82</v>
      </c>
      <c r="AW322" s="13" t="s">
        <v>33</v>
      </c>
      <c r="AX322" s="13" t="s">
        <v>79</v>
      </c>
      <c r="AY322" s="202" t="s">
        <v>121</v>
      </c>
    </row>
    <row r="323" spans="1:65" s="2" customFormat="1" ht="16.5" customHeight="1">
      <c r="A323" s="33"/>
      <c r="B323" s="34"/>
      <c r="C323" s="203" t="s">
        <v>491</v>
      </c>
      <c r="D323" s="203" t="s">
        <v>313</v>
      </c>
      <c r="E323" s="204" t="s">
        <v>492</v>
      </c>
      <c r="F323" s="205" t="s">
        <v>493</v>
      </c>
      <c r="G323" s="206" t="s">
        <v>494</v>
      </c>
      <c r="H323" s="207">
        <v>3</v>
      </c>
      <c r="I323" s="208"/>
      <c r="J323" s="209">
        <f>ROUND(I323*H323,2)</f>
        <v>0</v>
      </c>
      <c r="K323" s="205" t="s">
        <v>19</v>
      </c>
      <c r="L323" s="210"/>
      <c r="M323" s="211" t="s">
        <v>19</v>
      </c>
      <c r="N323" s="212" t="s">
        <v>42</v>
      </c>
      <c r="O323" s="63"/>
      <c r="P323" s="181">
        <f>O323*H323</f>
        <v>0</v>
      </c>
      <c r="Q323" s="181">
        <v>0.12</v>
      </c>
      <c r="R323" s="181">
        <f>Q323*H323</f>
        <v>0.36</v>
      </c>
      <c r="S323" s="181">
        <v>0</v>
      </c>
      <c r="T323" s="182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83" t="s">
        <v>179</v>
      </c>
      <c r="AT323" s="183" t="s">
        <v>313</v>
      </c>
      <c r="AU323" s="183" t="s">
        <v>82</v>
      </c>
      <c r="AY323" s="16" t="s">
        <v>121</v>
      </c>
      <c r="BE323" s="184">
        <f>IF(N323="základní",J323,0)</f>
        <v>0</v>
      </c>
      <c r="BF323" s="184">
        <f>IF(N323="snížená",J323,0)</f>
        <v>0</v>
      </c>
      <c r="BG323" s="184">
        <f>IF(N323="zákl. přenesená",J323,0)</f>
        <v>0</v>
      </c>
      <c r="BH323" s="184">
        <f>IF(N323="sníž. přenesená",J323,0)</f>
        <v>0</v>
      </c>
      <c r="BI323" s="184">
        <f>IF(N323="nulová",J323,0)</f>
        <v>0</v>
      </c>
      <c r="BJ323" s="16" t="s">
        <v>79</v>
      </c>
      <c r="BK323" s="184">
        <f>ROUND(I323*H323,2)</f>
        <v>0</v>
      </c>
      <c r="BL323" s="16" t="s">
        <v>128</v>
      </c>
      <c r="BM323" s="183" t="s">
        <v>495</v>
      </c>
    </row>
    <row r="324" spans="1:65" s="2" customFormat="1" ht="11.25">
      <c r="A324" s="33"/>
      <c r="B324" s="34"/>
      <c r="C324" s="35"/>
      <c r="D324" s="185" t="s">
        <v>130</v>
      </c>
      <c r="E324" s="35"/>
      <c r="F324" s="186" t="s">
        <v>493</v>
      </c>
      <c r="G324" s="35"/>
      <c r="H324" s="35"/>
      <c r="I324" s="187"/>
      <c r="J324" s="35"/>
      <c r="K324" s="35"/>
      <c r="L324" s="38"/>
      <c r="M324" s="188"/>
      <c r="N324" s="189"/>
      <c r="O324" s="63"/>
      <c r="P324" s="63"/>
      <c r="Q324" s="63"/>
      <c r="R324" s="63"/>
      <c r="S324" s="63"/>
      <c r="T324" s="64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6" t="s">
        <v>130</v>
      </c>
      <c r="AU324" s="16" t="s">
        <v>82</v>
      </c>
    </row>
    <row r="325" spans="1:65" s="2" customFormat="1" ht="16.5" customHeight="1">
      <c r="A325" s="33"/>
      <c r="B325" s="34"/>
      <c r="C325" s="172" t="s">
        <v>496</v>
      </c>
      <c r="D325" s="172" t="s">
        <v>123</v>
      </c>
      <c r="E325" s="173" t="s">
        <v>497</v>
      </c>
      <c r="F325" s="174" t="s">
        <v>498</v>
      </c>
      <c r="G325" s="175" t="s">
        <v>156</v>
      </c>
      <c r="H325" s="176">
        <v>13.5</v>
      </c>
      <c r="I325" s="177"/>
      <c r="J325" s="178">
        <f>ROUND(I325*H325,2)</f>
        <v>0</v>
      </c>
      <c r="K325" s="174" t="s">
        <v>19</v>
      </c>
      <c r="L325" s="38"/>
      <c r="M325" s="179" t="s">
        <v>19</v>
      </c>
      <c r="N325" s="180" t="s">
        <v>42</v>
      </c>
      <c r="O325" s="63"/>
      <c r="P325" s="181">
        <f>O325*H325</f>
        <v>0</v>
      </c>
      <c r="Q325" s="181">
        <v>0</v>
      </c>
      <c r="R325" s="181">
        <f>Q325*H325</f>
        <v>0</v>
      </c>
      <c r="S325" s="181">
        <v>0</v>
      </c>
      <c r="T325" s="182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83" t="s">
        <v>128</v>
      </c>
      <c r="AT325" s="183" t="s">
        <v>123</v>
      </c>
      <c r="AU325" s="183" t="s">
        <v>82</v>
      </c>
      <c r="AY325" s="16" t="s">
        <v>121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6" t="s">
        <v>79</v>
      </c>
      <c r="BK325" s="184">
        <f>ROUND(I325*H325,2)</f>
        <v>0</v>
      </c>
      <c r="BL325" s="16" t="s">
        <v>128</v>
      </c>
      <c r="BM325" s="183" t="s">
        <v>499</v>
      </c>
    </row>
    <row r="326" spans="1:65" s="2" customFormat="1" ht="11.25">
      <c r="A326" s="33"/>
      <c r="B326" s="34"/>
      <c r="C326" s="35"/>
      <c r="D326" s="185" t="s">
        <v>130</v>
      </c>
      <c r="E326" s="35"/>
      <c r="F326" s="186" t="s">
        <v>498</v>
      </c>
      <c r="G326" s="35"/>
      <c r="H326" s="35"/>
      <c r="I326" s="187"/>
      <c r="J326" s="35"/>
      <c r="K326" s="35"/>
      <c r="L326" s="38"/>
      <c r="M326" s="188"/>
      <c r="N326" s="189"/>
      <c r="O326" s="63"/>
      <c r="P326" s="63"/>
      <c r="Q326" s="63"/>
      <c r="R326" s="63"/>
      <c r="S326" s="63"/>
      <c r="T326" s="64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6" t="s">
        <v>130</v>
      </c>
      <c r="AU326" s="16" t="s">
        <v>82</v>
      </c>
    </row>
    <row r="327" spans="1:65" s="13" customFormat="1" ht="11.25">
      <c r="B327" s="192"/>
      <c r="C327" s="193"/>
      <c r="D327" s="185" t="s">
        <v>134</v>
      </c>
      <c r="E327" s="194" t="s">
        <v>19</v>
      </c>
      <c r="F327" s="195" t="s">
        <v>500</v>
      </c>
      <c r="G327" s="193"/>
      <c r="H327" s="196">
        <v>13.5</v>
      </c>
      <c r="I327" s="197"/>
      <c r="J327" s="193"/>
      <c r="K327" s="193"/>
      <c r="L327" s="198"/>
      <c r="M327" s="199"/>
      <c r="N327" s="200"/>
      <c r="O327" s="200"/>
      <c r="P327" s="200"/>
      <c r="Q327" s="200"/>
      <c r="R327" s="200"/>
      <c r="S327" s="200"/>
      <c r="T327" s="201"/>
      <c r="AT327" s="202" t="s">
        <v>134</v>
      </c>
      <c r="AU327" s="202" t="s">
        <v>82</v>
      </c>
      <c r="AV327" s="13" t="s">
        <v>82</v>
      </c>
      <c r="AW327" s="13" t="s">
        <v>33</v>
      </c>
      <c r="AX327" s="13" t="s">
        <v>79</v>
      </c>
      <c r="AY327" s="202" t="s">
        <v>121</v>
      </c>
    </row>
    <row r="328" spans="1:65" s="2" customFormat="1" ht="16.5" customHeight="1">
      <c r="A328" s="33"/>
      <c r="B328" s="34"/>
      <c r="C328" s="172" t="s">
        <v>501</v>
      </c>
      <c r="D328" s="172" t="s">
        <v>123</v>
      </c>
      <c r="E328" s="173" t="s">
        <v>502</v>
      </c>
      <c r="F328" s="174" t="s">
        <v>503</v>
      </c>
      <c r="G328" s="175" t="s">
        <v>504</v>
      </c>
      <c r="H328" s="176">
        <v>1</v>
      </c>
      <c r="I328" s="177"/>
      <c r="J328" s="178">
        <f>ROUND(I328*H328,2)</f>
        <v>0</v>
      </c>
      <c r="K328" s="174" t="s">
        <v>19</v>
      </c>
      <c r="L328" s="38"/>
      <c r="M328" s="179" t="s">
        <v>19</v>
      </c>
      <c r="N328" s="180" t="s">
        <v>42</v>
      </c>
      <c r="O328" s="63"/>
      <c r="P328" s="181">
        <f>O328*H328</f>
        <v>0</v>
      </c>
      <c r="Q328" s="181">
        <v>0</v>
      </c>
      <c r="R328" s="181">
        <f>Q328*H328</f>
        <v>0</v>
      </c>
      <c r="S328" s="181">
        <v>0</v>
      </c>
      <c r="T328" s="182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83" t="s">
        <v>128</v>
      </c>
      <c r="AT328" s="183" t="s">
        <v>123</v>
      </c>
      <c r="AU328" s="183" t="s">
        <v>82</v>
      </c>
      <c r="AY328" s="16" t="s">
        <v>121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16" t="s">
        <v>79</v>
      </c>
      <c r="BK328" s="184">
        <f>ROUND(I328*H328,2)</f>
        <v>0</v>
      </c>
      <c r="BL328" s="16" t="s">
        <v>128</v>
      </c>
      <c r="BM328" s="183" t="s">
        <v>505</v>
      </c>
    </row>
    <row r="329" spans="1:65" s="2" customFormat="1" ht="11.25">
      <c r="A329" s="33"/>
      <c r="B329" s="34"/>
      <c r="C329" s="35"/>
      <c r="D329" s="185" t="s">
        <v>130</v>
      </c>
      <c r="E329" s="35"/>
      <c r="F329" s="186" t="s">
        <v>503</v>
      </c>
      <c r="G329" s="35"/>
      <c r="H329" s="35"/>
      <c r="I329" s="187"/>
      <c r="J329" s="35"/>
      <c r="K329" s="35"/>
      <c r="L329" s="38"/>
      <c r="M329" s="188"/>
      <c r="N329" s="189"/>
      <c r="O329" s="63"/>
      <c r="P329" s="63"/>
      <c r="Q329" s="63"/>
      <c r="R329" s="63"/>
      <c r="S329" s="63"/>
      <c r="T329" s="64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6" t="s">
        <v>130</v>
      </c>
      <c r="AU329" s="16" t="s">
        <v>82</v>
      </c>
    </row>
    <row r="330" spans="1:65" s="2" customFormat="1" ht="16.5" customHeight="1">
      <c r="A330" s="33"/>
      <c r="B330" s="34"/>
      <c r="C330" s="172" t="s">
        <v>506</v>
      </c>
      <c r="D330" s="172" t="s">
        <v>123</v>
      </c>
      <c r="E330" s="173" t="s">
        <v>507</v>
      </c>
      <c r="F330" s="174" t="s">
        <v>508</v>
      </c>
      <c r="G330" s="175" t="s">
        <v>504</v>
      </c>
      <c r="H330" s="176">
        <v>1</v>
      </c>
      <c r="I330" s="177"/>
      <c r="J330" s="178">
        <f>ROUND(I330*H330,2)</f>
        <v>0</v>
      </c>
      <c r="K330" s="174" t="s">
        <v>19</v>
      </c>
      <c r="L330" s="38"/>
      <c r="M330" s="179" t="s">
        <v>19</v>
      </c>
      <c r="N330" s="180" t="s">
        <v>42</v>
      </c>
      <c r="O330" s="63"/>
      <c r="P330" s="181">
        <f>O330*H330</f>
        <v>0</v>
      </c>
      <c r="Q330" s="181">
        <v>0</v>
      </c>
      <c r="R330" s="181">
        <f>Q330*H330</f>
        <v>0</v>
      </c>
      <c r="S330" s="181">
        <v>0</v>
      </c>
      <c r="T330" s="18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83" t="s">
        <v>128</v>
      </c>
      <c r="AT330" s="183" t="s">
        <v>123</v>
      </c>
      <c r="AU330" s="183" t="s">
        <v>82</v>
      </c>
      <c r="AY330" s="16" t="s">
        <v>121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6" t="s">
        <v>79</v>
      </c>
      <c r="BK330" s="184">
        <f>ROUND(I330*H330,2)</f>
        <v>0</v>
      </c>
      <c r="BL330" s="16" t="s">
        <v>128</v>
      </c>
      <c r="BM330" s="183" t="s">
        <v>509</v>
      </c>
    </row>
    <row r="331" spans="1:65" s="2" customFormat="1" ht="11.25">
      <c r="A331" s="33"/>
      <c r="B331" s="34"/>
      <c r="C331" s="35"/>
      <c r="D331" s="185" t="s">
        <v>130</v>
      </c>
      <c r="E331" s="35"/>
      <c r="F331" s="186" t="s">
        <v>508</v>
      </c>
      <c r="G331" s="35"/>
      <c r="H331" s="35"/>
      <c r="I331" s="187"/>
      <c r="J331" s="35"/>
      <c r="K331" s="35"/>
      <c r="L331" s="38"/>
      <c r="M331" s="188"/>
      <c r="N331" s="189"/>
      <c r="O331" s="63"/>
      <c r="P331" s="63"/>
      <c r="Q331" s="63"/>
      <c r="R331" s="63"/>
      <c r="S331" s="63"/>
      <c r="T331" s="64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6" t="s">
        <v>130</v>
      </c>
      <c r="AU331" s="16" t="s">
        <v>82</v>
      </c>
    </row>
    <row r="332" spans="1:65" s="2" customFormat="1" ht="16.5" customHeight="1">
      <c r="A332" s="33"/>
      <c r="B332" s="34"/>
      <c r="C332" s="172" t="s">
        <v>510</v>
      </c>
      <c r="D332" s="172" t="s">
        <v>123</v>
      </c>
      <c r="E332" s="173" t="s">
        <v>511</v>
      </c>
      <c r="F332" s="174" t="s">
        <v>512</v>
      </c>
      <c r="G332" s="175" t="s">
        <v>477</v>
      </c>
      <c r="H332" s="176">
        <v>1</v>
      </c>
      <c r="I332" s="177"/>
      <c r="J332" s="178">
        <f>ROUND(I332*H332,2)</f>
        <v>0</v>
      </c>
      <c r="K332" s="174" t="s">
        <v>127</v>
      </c>
      <c r="L332" s="38"/>
      <c r="M332" s="179" t="s">
        <v>19</v>
      </c>
      <c r="N332" s="180" t="s">
        <v>42</v>
      </c>
      <c r="O332" s="63"/>
      <c r="P332" s="181">
        <f>O332*H332</f>
        <v>0</v>
      </c>
      <c r="Q332" s="181">
        <v>0.42368</v>
      </c>
      <c r="R332" s="181">
        <f>Q332*H332</f>
        <v>0.42368</v>
      </c>
      <c r="S332" s="181">
        <v>0</v>
      </c>
      <c r="T332" s="182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83" t="s">
        <v>128</v>
      </c>
      <c r="AT332" s="183" t="s">
        <v>123</v>
      </c>
      <c r="AU332" s="183" t="s">
        <v>82</v>
      </c>
      <c r="AY332" s="16" t="s">
        <v>121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16" t="s">
        <v>79</v>
      </c>
      <c r="BK332" s="184">
        <f>ROUND(I332*H332,2)</f>
        <v>0</v>
      </c>
      <c r="BL332" s="16" t="s">
        <v>128</v>
      </c>
      <c r="BM332" s="183" t="s">
        <v>513</v>
      </c>
    </row>
    <row r="333" spans="1:65" s="2" customFormat="1" ht="11.25">
      <c r="A333" s="33"/>
      <c r="B333" s="34"/>
      <c r="C333" s="35"/>
      <c r="D333" s="185" t="s">
        <v>130</v>
      </c>
      <c r="E333" s="35"/>
      <c r="F333" s="186" t="s">
        <v>512</v>
      </c>
      <c r="G333" s="35"/>
      <c r="H333" s="35"/>
      <c r="I333" s="187"/>
      <c r="J333" s="35"/>
      <c r="K333" s="35"/>
      <c r="L333" s="38"/>
      <c r="M333" s="188"/>
      <c r="N333" s="189"/>
      <c r="O333" s="63"/>
      <c r="P333" s="63"/>
      <c r="Q333" s="63"/>
      <c r="R333" s="63"/>
      <c r="S333" s="63"/>
      <c r="T333" s="64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6" t="s">
        <v>130</v>
      </c>
      <c r="AU333" s="16" t="s">
        <v>82</v>
      </c>
    </row>
    <row r="334" spans="1:65" s="2" customFormat="1" ht="11.25">
      <c r="A334" s="33"/>
      <c r="B334" s="34"/>
      <c r="C334" s="35"/>
      <c r="D334" s="190" t="s">
        <v>132</v>
      </c>
      <c r="E334" s="35"/>
      <c r="F334" s="191" t="s">
        <v>514</v>
      </c>
      <c r="G334" s="35"/>
      <c r="H334" s="35"/>
      <c r="I334" s="187"/>
      <c r="J334" s="35"/>
      <c r="K334" s="35"/>
      <c r="L334" s="38"/>
      <c r="M334" s="188"/>
      <c r="N334" s="189"/>
      <c r="O334" s="63"/>
      <c r="P334" s="63"/>
      <c r="Q334" s="63"/>
      <c r="R334" s="63"/>
      <c r="S334" s="63"/>
      <c r="T334" s="64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6" t="s">
        <v>132</v>
      </c>
      <c r="AU334" s="16" t="s">
        <v>82</v>
      </c>
    </row>
    <row r="335" spans="1:65" s="12" customFormat="1" ht="22.9" customHeight="1">
      <c r="B335" s="156"/>
      <c r="C335" s="157"/>
      <c r="D335" s="158" t="s">
        <v>70</v>
      </c>
      <c r="E335" s="170" t="s">
        <v>188</v>
      </c>
      <c r="F335" s="170" t="s">
        <v>515</v>
      </c>
      <c r="G335" s="157"/>
      <c r="H335" s="157"/>
      <c r="I335" s="160"/>
      <c r="J335" s="171">
        <f>BK335</f>
        <v>0</v>
      </c>
      <c r="K335" s="157"/>
      <c r="L335" s="162"/>
      <c r="M335" s="163"/>
      <c r="N335" s="164"/>
      <c r="O335" s="164"/>
      <c r="P335" s="165">
        <f>SUM(P336:P380)</f>
        <v>0</v>
      </c>
      <c r="Q335" s="164"/>
      <c r="R335" s="165">
        <f>SUM(R336:R380)</f>
        <v>21.616654799999999</v>
      </c>
      <c r="S335" s="164"/>
      <c r="T335" s="166">
        <f>SUM(T336:T380)</f>
        <v>12.600000000000001</v>
      </c>
      <c r="AR335" s="167" t="s">
        <v>79</v>
      </c>
      <c r="AT335" s="168" t="s">
        <v>70</v>
      </c>
      <c r="AU335" s="168" t="s">
        <v>79</v>
      </c>
      <c r="AY335" s="167" t="s">
        <v>121</v>
      </c>
      <c r="BK335" s="169">
        <f>SUM(BK336:BK380)</f>
        <v>0</v>
      </c>
    </row>
    <row r="336" spans="1:65" s="2" customFormat="1" ht="16.5" customHeight="1">
      <c r="A336" s="33"/>
      <c r="B336" s="34"/>
      <c r="C336" s="172" t="s">
        <v>516</v>
      </c>
      <c r="D336" s="172" t="s">
        <v>123</v>
      </c>
      <c r="E336" s="173" t="s">
        <v>517</v>
      </c>
      <c r="F336" s="174" t="s">
        <v>518</v>
      </c>
      <c r="G336" s="175" t="s">
        <v>477</v>
      </c>
      <c r="H336" s="176">
        <v>2</v>
      </c>
      <c r="I336" s="177"/>
      <c r="J336" s="178">
        <f>ROUND(I336*H336,2)</f>
        <v>0</v>
      </c>
      <c r="K336" s="174" t="s">
        <v>127</v>
      </c>
      <c r="L336" s="38"/>
      <c r="M336" s="179" t="s">
        <v>19</v>
      </c>
      <c r="N336" s="180" t="s">
        <v>42</v>
      </c>
      <c r="O336" s="63"/>
      <c r="P336" s="181">
        <f>O336*H336</f>
        <v>0</v>
      </c>
      <c r="Q336" s="181">
        <v>6.9999999999999999E-4</v>
      </c>
      <c r="R336" s="181">
        <f>Q336*H336</f>
        <v>1.4E-3</v>
      </c>
      <c r="S336" s="181">
        <v>0</v>
      </c>
      <c r="T336" s="182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83" t="s">
        <v>128</v>
      </c>
      <c r="AT336" s="183" t="s">
        <v>123</v>
      </c>
      <c r="AU336" s="183" t="s">
        <v>82</v>
      </c>
      <c r="AY336" s="16" t="s">
        <v>121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16" t="s">
        <v>79</v>
      </c>
      <c r="BK336" s="184">
        <f>ROUND(I336*H336,2)</f>
        <v>0</v>
      </c>
      <c r="BL336" s="16" t="s">
        <v>128</v>
      </c>
      <c r="BM336" s="183" t="s">
        <v>519</v>
      </c>
    </row>
    <row r="337" spans="1:65" s="2" customFormat="1" ht="11.25">
      <c r="A337" s="33"/>
      <c r="B337" s="34"/>
      <c r="C337" s="35"/>
      <c r="D337" s="185" t="s">
        <v>130</v>
      </c>
      <c r="E337" s="35"/>
      <c r="F337" s="186" t="s">
        <v>520</v>
      </c>
      <c r="G337" s="35"/>
      <c r="H337" s="35"/>
      <c r="I337" s="187"/>
      <c r="J337" s="35"/>
      <c r="K337" s="35"/>
      <c r="L337" s="38"/>
      <c r="M337" s="188"/>
      <c r="N337" s="189"/>
      <c r="O337" s="63"/>
      <c r="P337" s="63"/>
      <c r="Q337" s="63"/>
      <c r="R337" s="63"/>
      <c r="S337" s="63"/>
      <c r="T337" s="64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6" t="s">
        <v>130</v>
      </c>
      <c r="AU337" s="16" t="s">
        <v>82</v>
      </c>
    </row>
    <row r="338" spans="1:65" s="2" customFormat="1" ht="11.25">
      <c r="A338" s="33"/>
      <c r="B338" s="34"/>
      <c r="C338" s="35"/>
      <c r="D338" s="190" t="s">
        <v>132</v>
      </c>
      <c r="E338" s="35"/>
      <c r="F338" s="191" t="s">
        <v>521</v>
      </c>
      <c r="G338" s="35"/>
      <c r="H338" s="35"/>
      <c r="I338" s="187"/>
      <c r="J338" s="35"/>
      <c r="K338" s="35"/>
      <c r="L338" s="38"/>
      <c r="M338" s="188"/>
      <c r="N338" s="189"/>
      <c r="O338" s="63"/>
      <c r="P338" s="63"/>
      <c r="Q338" s="63"/>
      <c r="R338" s="63"/>
      <c r="S338" s="63"/>
      <c r="T338" s="64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6" t="s">
        <v>132</v>
      </c>
      <c r="AU338" s="16" t="s">
        <v>82</v>
      </c>
    </row>
    <row r="339" spans="1:65" s="13" customFormat="1" ht="11.25">
      <c r="B339" s="192"/>
      <c r="C339" s="193"/>
      <c r="D339" s="185" t="s">
        <v>134</v>
      </c>
      <c r="E339" s="194" t="s">
        <v>19</v>
      </c>
      <c r="F339" s="195" t="s">
        <v>522</v>
      </c>
      <c r="G339" s="193"/>
      <c r="H339" s="196">
        <v>2</v>
      </c>
      <c r="I339" s="197"/>
      <c r="J339" s="193"/>
      <c r="K339" s="193"/>
      <c r="L339" s="198"/>
      <c r="M339" s="199"/>
      <c r="N339" s="200"/>
      <c r="O339" s="200"/>
      <c r="P339" s="200"/>
      <c r="Q339" s="200"/>
      <c r="R339" s="200"/>
      <c r="S339" s="200"/>
      <c r="T339" s="201"/>
      <c r="AT339" s="202" t="s">
        <v>134</v>
      </c>
      <c r="AU339" s="202" t="s">
        <v>82</v>
      </c>
      <c r="AV339" s="13" t="s">
        <v>82</v>
      </c>
      <c r="AW339" s="13" t="s">
        <v>33</v>
      </c>
      <c r="AX339" s="13" t="s">
        <v>79</v>
      </c>
      <c r="AY339" s="202" t="s">
        <v>121</v>
      </c>
    </row>
    <row r="340" spans="1:65" s="2" customFormat="1" ht="16.5" customHeight="1">
      <c r="A340" s="33"/>
      <c r="B340" s="34"/>
      <c r="C340" s="203" t="s">
        <v>523</v>
      </c>
      <c r="D340" s="203" t="s">
        <v>313</v>
      </c>
      <c r="E340" s="204" t="s">
        <v>524</v>
      </c>
      <c r="F340" s="205" t="s">
        <v>525</v>
      </c>
      <c r="G340" s="206" t="s">
        <v>477</v>
      </c>
      <c r="H340" s="207">
        <v>1</v>
      </c>
      <c r="I340" s="208"/>
      <c r="J340" s="209">
        <f>ROUND(I340*H340,2)</f>
        <v>0</v>
      </c>
      <c r="K340" s="205" t="s">
        <v>127</v>
      </c>
      <c r="L340" s="210"/>
      <c r="M340" s="211" t="s">
        <v>19</v>
      </c>
      <c r="N340" s="212" t="s">
        <v>42</v>
      </c>
      <c r="O340" s="63"/>
      <c r="P340" s="181">
        <f>O340*H340</f>
        <v>0</v>
      </c>
      <c r="Q340" s="181">
        <v>2.5000000000000001E-3</v>
      </c>
      <c r="R340" s="181">
        <f>Q340*H340</f>
        <v>2.5000000000000001E-3</v>
      </c>
      <c r="S340" s="181">
        <v>0</v>
      </c>
      <c r="T340" s="182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83" t="s">
        <v>179</v>
      </c>
      <c r="AT340" s="183" t="s">
        <v>313</v>
      </c>
      <c r="AU340" s="183" t="s">
        <v>82</v>
      </c>
      <c r="AY340" s="16" t="s">
        <v>121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16" t="s">
        <v>79</v>
      </c>
      <c r="BK340" s="184">
        <f>ROUND(I340*H340,2)</f>
        <v>0</v>
      </c>
      <c r="BL340" s="16" t="s">
        <v>128</v>
      </c>
      <c r="BM340" s="183" t="s">
        <v>526</v>
      </c>
    </row>
    <row r="341" spans="1:65" s="2" customFormat="1" ht="11.25">
      <c r="A341" s="33"/>
      <c r="B341" s="34"/>
      <c r="C341" s="35"/>
      <c r="D341" s="185" t="s">
        <v>130</v>
      </c>
      <c r="E341" s="35"/>
      <c r="F341" s="186" t="s">
        <v>525</v>
      </c>
      <c r="G341" s="35"/>
      <c r="H341" s="35"/>
      <c r="I341" s="187"/>
      <c r="J341" s="35"/>
      <c r="K341" s="35"/>
      <c r="L341" s="38"/>
      <c r="M341" s="188"/>
      <c r="N341" s="189"/>
      <c r="O341" s="63"/>
      <c r="P341" s="63"/>
      <c r="Q341" s="63"/>
      <c r="R341" s="63"/>
      <c r="S341" s="63"/>
      <c r="T341" s="64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6" t="s">
        <v>130</v>
      </c>
      <c r="AU341" s="16" t="s">
        <v>82</v>
      </c>
    </row>
    <row r="342" spans="1:65" s="2" customFormat="1" ht="19.5">
      <c r="A342" s="33"/>
      <c r="B342" s="34"/>
      <c r="C342" s="35"/>
      <c r="D342" s="185" t="s">
        <v>348</v>
      </c>
      <c r="E342" s="35"/>
      <c r="F342" s="213" t="s">
        <v>527</v>
      </c>
      <c r="G342" s="35"/>
      <c r="H342" s="35"/>
      <c r="I342" s="187"/>
      <c r="J342" s="35"/>
      <c r="K342" s="35"/>
      <c r="L342" s="38"/>
      <c r="M342" s="188"/>
      <c r="N342" s="189"/>
      <c r="O342" s="63"/>
      <c r="P342" s="63"/>
      <c r="Q342" s="63"/>
      <c r="R342" s="63"/>
      <c r="S342" s="63"/>
      <c r="T342" s="64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348</v>
      </c>
      <c r="AU342" s="16" t="s">
        <v>82</v>
      </c>
    </row>
    <row r="343" spans="1:65" s="2" customFormat="1" ht="16.5" customHeight="1">
      <c r="A343" s="33"/>
      <c r="B343" s="34"/>
      <c r="C343" s="203" t="s">
        <v>528</v>
      </c>
      <c r="D343" s="203" t="s">
        <v>313</v>
      </c>
      <c r="E343" s="204" t="s">
        <v>529</v>
      </c>
      <c r="F343" s="205" t="s">
        <v>530</v>
      </c>
      <c r="G343" s="206" t="s">
        <v>477</v>
      </c>
      <c r="H343" s="207">
        <v>1</v>
      </c>
      <c r="I343" s="208"/>
      <c r="J343" s="209">
        <f>ROUND(I343*H343,2)</f>
        <v>0</v>
      </c>
      <c r="K343" s="205" t="s">
        <v>127</v>
      </c>
      <c r="L343" s="210"/>
      <c r="M343" s="211" t="s">
        <v>19</v>
      </c>
      <c r="N343" s="212" t="s">
        <v>42</v>
      </c>
      <c r="O343" s="63"/>
      <c r="P343" s="181">
        <f>O343*H343</f>
        <v>0</v>
      </c>
      <c r="Q343" s="181">
        <v>8.9999999999999998E-4</v>
      </c>
      <c r="R343" s="181">
        <f>Q343*H343</f>
        <v>8.9999999999999998E-4</v>
      </c>
      <c r="S343" s="181">
        <v>0</v>
      </c>
      <c r="T343" s="182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83" t="s">
        <v>179</v>
      </c>
      <c r="AT343" s="183" t="s">
        <v>313</v>
      </c>
      <c r="AU343" s="183" t="s">
        <v>82</v>
      </c>
      <c r="AY343" s="16" t="s">
        <v>121</v>
      </c>
      <c r="BE343" s="184">
        <f>IF(N343="základní",J343,0)</f>
        <v>0</v>
      </c>
      <c r="BF343" s="184">
        <f>IF(N343="snížená",J343,0)</f>
        <v>0</v>
      </c>
      <c r="BG343" s="184">
        <f>IF(N343="zákl. přenesená",J343,0)</f>
        <v>0</v>
      </c>
      <c r="BH343" s="184">
        <f>IF(N343="sníž. přenesená",J343,0)</f>
        <v>0</v>
      </c>
      <c r="BI343" s="184">
        <f>IF(N343="nulová",J343,0)</f>
        <v>0</v>
      </c>
      <c r="BJ343" s="16" t="s">
        <v>79</v>
      </c>
      <c r="BK343" s="184">
        <f>ROUND(I343*H343,2)</f>
        <v>0</v>
      </c>
      <c r="BL343" s="16" t="s">
        <v>128</v>
      </c>
      <c r="BM343" s="183" t="s">
        <v>531</v>
      </c>
    </row>
    <row r="344" spans="1:65" s="2" customFormat="1" ht="11.25">
      <c r="A344" s="33"/>
      <c r="B344" s="34"/>
      <c r="C344" s="35"/>
      <c r="D344" s="185" t="s">
        <v>130</v>
      </c>
      <c r="E344" s="35"/>
      <c r="F344" s="186" t="s">
        <v>530</v>
      </c>
      <c r="G344" s="35"/>
      <c r="H344" s="35"/>
      <c r="I344" s="187"/>
      <c r="J344" s="35"/>
      <c r="K344" s="35"/>
      <c r="L344" s="38"/>
      <c r="M344" s="188"/>
      <c r="N344" s="189"/>
      <c r="O344" s="63"/>
      <c r="P344" s="63"/>
      <c r="Q344" s="63"/>
      <c r="R344" s="63"/>
      <c r="S344" s="63"/>
      <c r="T344" s="64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6" t="s">
        <v>130</v>
      </c>
      <c r="AU344" s="16" t="s">
        <v>82</v>
      </c>
    </row>
    <row r="345" spans="1:65" s="2" customFormat="1" ht="16.5" customHeight="1">
      <c r="A345" s="33"/>
      <c r="B345" s="34"/>
      <c r="C345" s="172" t="s">
        <v>532</v>
      </c>
      <c r="D345" s="172" t="s">
        <v>123</v>
      </c>
      <c r="E345" s="173" t="s">
        <v>533</v>
      </c>
      <c r="F345" s="174" t="s">
        <v>534</v>
      </c>
      <c r="G345" s="175" t="s">
        <v>477</v>
      </c>
      <c r="H345" s="176">
        <v>1</v>
      </c>
      <c r="I345" s="177"/>
      <c r="J345" s="178">
        <f>ROUND(I345*H345,2)</f>
        <v>0</v>
      </c>
      <c r="K345" s="174" t="s">
        <v>127</v>
      </c>
      <c r="L345" s="38"/>
      <c r="M345" s="179" t="s">
        <v>19</v>
      </c>
      <c r="N345" s="180" t="s">
        <v>42</v>
      </c>
      <c r="O345" s="63"/>
      <c r="P345" s="181">
        <f>O345*H345</f>
        <v>0</v>
      </c>
      <c r="Q345" s="181">
        <v>0.10940999999999999</v>
      </c>
      <c r="R345" s="181">
        <f>Q345*H345</f>
        <v>0.10940999999999999</v>
      </c>
      <c r="S345" s="181">
        <v>0</v>
      </c>
      <c r="T345" s="182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83" t="s">
        <v>128</v>
      </c>
      <c r="AT345" s="183" t="s">
        <v>123</v>
      </c>
      <c r="AU345" s="183" t="s">
        <v>82</v>
      </c>
      <c r="AY345" s="16" t="s">
        <v>121</v>
      </c>
      <c r="BE345" s="184">
        <f>IF(N345="základní",J345,0)</f>
        <v>0</v>
      </c>
      <c r="BF345" s="184">
        <f>IF(N345="snížená",J345,0)</f>
        <v>0</v>
      </c>
      <c r="BG345" s="184">
        <f>IF(N345="zákl. přenesená",J345,0)</f>
        <v>0</v>
      </c>
      <c r="BH345" s="184">
        <f>IF(N345="sníž. přenesená",J345,0)</f>
        <v>0</v>
      </c>
      <c r="BI345" s="184">
        <f>IF(N345="nulová",J345,0)</f>
        <v>0</v>
      </c>
      <c r="BJ345" s="16" t="s">
        <v>79</v>
      </c>
      <c r="BK345" s="184">
        <f>ROUND(I345*H345,2)</f>
        <v>0</v>
      </c>
      <c r="BL345" s="16" t="s">
        <v>128</v>
      </c>
      <c r="BM345" s="183" t="s">
        <v>535</v>
      </c>
    </row>
    <row r="346" spans="1:65" s="2" customFormat="1" ht="11.25">
      <c r="A346" s="33"/>
      <c r="B346" s="34"/>
      <c r="C346" s="35"/>
      <c r="D346" s="185" t="s">
        <v>130</v>
      </c>
      <c r="E346" s="35"/>
      <c r="F346" s="186" t="s">
        <v>536</v>
      </c>
      <c r="G346" s="35"/>
      <c r="H346" s="35"/>
      <c r="I346" s="187"/>
      <c r="J346" s="35"/>
      <c r="K346" s="35"/>
      <c r="L346" s="38"/>
      <c r="M346" s="188"/>
      <c r="N346" s="189"/>
      <c r="O346" s="63"/>
      <c r="P346" s="63"/>
      <c r="Q346" s="63"/>
      <c r="R346" s="63"/>
      <c r="S346" s="63"/>
      <c r="T346" s="64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6" t="s">
        <v>130</v>
      </c>
      <c r="AU346" s="16" t="s">
        <v>82</v>
      </c>
    </row>
    <row r="347" spans="1:65" s="2" customFormat="1" ht="11.25">
      <c r="A347" s="33"/>
      <c r="B347" s="34"/>
      <c r="C347" s="35"/>
      <c r="D347" s="190" t="s">
        <v>132</v>
      </c>
      <c r="E347" s="35"/>
      <c r="F347" s="191" t="s">
        <v>537</v>
      </c>
      <c r="G347" s="35"/>
      <c r="H347" s="35"/>
      <c r="I347" s="187"/>
      <c r="J347" s="35"/>
      <c r="K347" s="35"/>
      <c r="L347" s="38"/>
      <c r="M347" s="188"/>
      <c r="N347" s="189"/>
      <c r="O347" s="63"/>
      <c r="P347" s="63"/>
      <c r="Q347" s="63"/>
      <c r="R347" s="63"/>
      <c r="S347" s="63"/>
      <c r="T347" s="64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6" t="s">
        <v>132</v>
      </c>
      <c r="AU347" s="16" t="s">
        <v>82</v>
      </c>
    </row>
    <row r="348" spans="1:65" s="2" customFormat="1" ht="16.5" customHeight="1">
      <c r="A348" s="33"/>
      <c r="B348" s="34"/>
      <c r="C348" s="203" t="s">
        <v>538</v>
      </c>
      <c r="D348" s="203" t="s">
        <v>313</v>
      </c>
      <c r="E348" s="204" t="s">
        <v>539</v>
      </c>
      <c r="F348" s="205" t="s">
        <v>540</v>
      </c>
      <c r="G348" s="206" t="s">
        <v>477</v>
      </c>
      <c r="H348" s="207">
        <v>1</v>
      </c>
      <c r="I348" s="208"/>
      <c r="J348" s="209">
        <f>ROUND(I348*H348,2)</f>
        <v>0</v>
      </c>
      <c r="K348" s="205" t="s">
        <v>127</v>
      </c>
      <c r="L348" s="210"/>
      <c r="M348" s="211" t="s">
        <v>19</v>
      </c>
      <c r="N348" s="212" t="s">
        <v>42</v>
      </c>
      <c r="O348" s="63"/>
      <c r="P348" s="181">
        <f>O348*H348</f>
        <v>0</v>
      </c>
      <c r="Q348" s="181">
        <v>6.1000000000000004E-3</v>
      </c>
      <c r="R348" s="181">
        <f>Q348*H348</f>
        <v>6.1000000000000004E-3</v>
      </c>
      <c r="S348" s="181">
        <v>0</v>
      </c>
      <c r="T348" s="182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83" t="s">
        <v>179</v>
      </c>
      <c r="AT348" s="183" t="s">
        <v>313</v>
      </c>
      <c r="AU348" s="183" t="s">
        <v>82</v>
      </c>
      <c r="AY348" s="16" t="s">
        <v>121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16" t="s">
        <v>79</v>
      </c>
      <c r="BK348" s="184">
        <f>ROUND(I348*H348,2)</f>
        <v>0</v>
      </c>
      <c r="BL348" s="16" t="s">
        <v>128</v>
      </c>
      <c r="BM348" s="183" t="s">
        <v>541</v>
      </c>
    </row>
    <row r="349" spans="1:65" s="2" customFormat="1" ht="11.25">
      <c r="A349" s="33"/>
      <c r="B349" s="34"/>
      <c r="C349" s="35"/>
      <c r="D349" s="185" t="s">
        <v>130</v>
      </c>
      <c r="E349" s="35"/>
      <c r="F349" s="186" t="s">
        <v>540</v>
      </c>
      <c r="G349" s="35"/>
      <c r="H349" s="35"/>
      <c r="I349" s="187"/>
      <c r="J349" s="35"/>
      <c r="K349" s="35"/>
      <c r="L349" s="38"/>
      <c r="M349" s="188"/>
      <c r="N349" s="189"/>
      <c r="O349" s="63"/>
      <c r="P349" s="63"/>
      <c r="Q349" s="63"/>
      <c r="R349" s="63"/>
      <c r="S349" s="63"/>
      <c r="T349" s="64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6" t="s">
        <v>130</v>
      </c>
      <c r="AU349" s="16" t="s">
        <v>82</v>
      </c>
    </row>
    <row r="350" spans="1:65" s="2" customFormat="1" ht="16.5" customHeight="1">
      <c r="A350" s="33"/>
      <c r="B350" s="34"/>
      <c r="C350" s="172" t="s">
        <v>542</v>
      </c>
      <c r="D350" s="172" t="s">
        <v>123</v>
      </c>
      <c r="E350" s="173" t="s">
        <v>543</v>
      </c>
      <c r="F350" s="174" t="s">
        <v>544</v>
      </c>
      <c r="G350" s="175" t="s">
        <v>156</v>
      </c>
      <c r="H350" s="176">
        <v>54.2</v>
      </c>
      <c r="I350" s="177"/>
      <c r="J350" s="178">
        <f>ROUND(I350*H350,2)</f>
        <v>0</v>
      </c>
      <c r="K350" s="174" t="s">
        <v>127</v>
      </c>
      <c r="L350" s="38"/>
      <c r="M350" s="179" t="s">
        <v>19</v>
      </c>
      <c r="N350" s="180" t="s">
        <v>42</v>
      </c>
      <c r="O350" s="63"/>
      <c r="P350" s="181">
        <f>O350*H350</f>
        <v>0</v>
      </c>
      <c r="Q350" s="181">
        <v>0.15540000000000001</v>
      </c>
      <c r="R350" s="181">
        <f>Q350*H350</f>
        <v>8.4226800000000015</v>
      </c>
      <c r="S350" s="181">
        <v>0</v>
      </c>
      <c r="T350" s="182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83" t="s">
        <v>128</v>
      </c>
      <c r="AT350" s="183" t="s">
        <v>123</v>
      </c>
      <c r="AU350" s="183" t="s">
        <v>82</v>
      </c>
      <c r="AY350" s="16" t="s">
        <v>121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6" t="s">
        <v>79</v>
      </c>
      <c r="BK350" s="184">
        <f>ROUND(I350*H350,2)</f>
        <v>0</v>
      </c>
      <c r="BL350" s="16" t="s">
        <v>128</v>
      </c>
      <c r="BM350" s="183" t="s">
        <v>545</v>
      </c>
    </row>
    <row r="351" spans="1:65" s="2" customFormat="1" ht="19.5">
      <c r="A351" s="33"/>
      <c r="B351" s="34"/>
      <c r="C351" s="35"/>
      <c r="D351" s="185" t="s">
        <v>130</v>
      </c>
      <c r="E351" s="35"/>
      <c r="F351" s="186" t="s">
        <v>546</v>
      </c>
      <c r="G351" s="35"/>
      <c r="H351" s="35"/>
      <c r="I351" s="187"/>
      <c r="J351" s="35"/>
      <c r="K351" s="35"/>
      <c r="L351" s="38"/>
      <c r="M351" s="188"/>
      <c r="N351" s="189"/>
      <c r="O351" s="63"/>
      <c r="P351" s="63"/>
      <c r="Q351" s="63"/>
      <c r="R351" s="63"/>
      <c r="S351" s="63"/>
      <c r="T351" s="64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6" t="s">
        <v>130</v>
      </c>
      <c r="AU351" s="16" t="s">
        <v>82</v>
      </c>
    </row>
    <row r="352" spans="1:65" s="2" customFormat="1" ht="11.25">
      <c r="A352" s="33"/>
      <c r="B352" s="34"/>
      <c r="C352" s="35"/>
      <c r="D352" s="190" t="s">
        <v>132</v>
      </c>
      <c r="E352" s="35"/>
      <c r="F352" s="191" t="s">
        <v>547</v>
      </c>
      <c r="G352" s="35"/>
      <c r="H352" s="35"/>
      <c r="I352" s="187"/>
      <c r="J352" s="35"/>
      <c r="K352" s="35"/>
      <c r="L352" s="38"/>
      <c r="M352" s="188"/>
      <c r="N352" s="189"/>
      <c r="O352" s="63"/>
      <c r="P352" s="63"/>
      <c r="Q352" s="63"/>
      <c r="R352" s="63"/>
      <c r="S352" s="63"/>
      <c r="T352" s="64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132</v>
      </c>
      <c r="AU352" s="16" t="s">
        <v>82</v>
      </c>
    </row>
    <row r="353" spans="1:65" s="13" customFormat="1" ht="11.25">
      <c r="B353" s="192"/>
      <c r="C353" s="193"/>
      <c r="D353" s="185" t="s">
        <v>134</v>
      </c>
      <c r="E353" s="194" t="s">
        <v>19</v>
      </c>
      <c r="F353" s="195" t="s">
        <v>548</v>
      </c>
      <c r="G353" s="193"/>
      <c r="H353" s="196">
        <v>54.2</v>
      </c>
      <c r="I353" s="197"/>
      <c r="J353" s="193"/>
      <c r="K353" s="193"/>
      <c r="L353" s="198"/>
      <c r="M353" s="199"/>
      <c r="N353" s="200"/>
      <c r="O353" s="200"/>
      <c r="P353" s="200"/>
      <c r="Q353" s="200"/>
      <c r="R353" s="200"/>
      <c r="S353" s="200"/>
      <c r="T353" s="201"/>
      <c r="AT353" s="202" t="s">
        <v>134</v>
      </c>
      <c r="AU353" s="202" t="s">
        <v>82</v>
      </c>
      <c r="AV353" s="13" t="s">
        <v>82</v>
      </c>
      <c r="AW353" s="13" t="s">
        <v>33</v>
      </c>
      <c r="AX353" s="13" t="s">
        <v>79</v>
      </c>
      <c r="AY353" s="202" t="s">
        <v>121</v>
      </c>
    </row>
    <row r="354" spans="1:65" s="2" customFormat="1" ht="16.5" customHeight="1">
      <c r="A354" s="33"/>
      <c r="B354" s="34"/>
      <c r="C354" s="203" t="s">
        <v>549</v>
      </c>
      <c r="D354" s="203" t="s">
        <v>313</v>
      </c>
      <c r="E354" s="204" t="s">
        <v>550</v>
      </c>
      <c r="F354" s="205" t="s">
        <v>551</v>
      </c>
      <c r="G354" s="206" t="s">
        <v>156</v>
      </c>
      <c r="H354" s="207">
        <v>57</v>
      </c>
      <c r="I354" s="208"/>
      <c r="J354" s="209">
        <f>ROUND(I354*H354,2)</f>
        <v>0</v>
      </c>
      <c r="K354" s="205" t="s">
        <v>127</v>
      </c>
      <c r="L354" s="210"/>
      <c r="M354" s="211" t="s">
        <v>19</v>
      </c>
      <c r="N354" s="212" t="s">
        <v>42</v>
      </c>
      <c r="O354" s="63"/>
      <c r="P354" s="181">
        <f>O354*H354</f>
        <v>0</v>
      </c>
      <c r="Q354" s="181">
        <v>0.08</v>
      </c>
      <c r="R354" s="181">
        <f>Q354*H354</f>
        <v>4.5600000000000005</v>
      </c>
      <c r="S354" s="181">
        <v>0</v>
      </c>
      <c r="T354" s="182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83" t="s">
        <v>179</v>
      </c>
      <c r="AT354" s="183" t="s">
        <v>313</v>
      </c>
      <c r="AU354" s="183" t="s">
        <v>82</v>
      </c>
      <c r="AY354" s="16" t="s">
        <v>121</v>
      </c>
      <c r="BE354" s="184">
        <f>IF(N354="základní",J354,0)</f>
        <v>0</v>
      </c>
      <c r="BF354" s="184">
        <f>IF(N354="snížená",J354,0)</f>
        <v>0</v>
      </c>
      <c r="BG354" s="184">
        <f>IF(N354="zákl. přenesená",J354,0)</f>
        <v>0</v>
      </c>
      <c r="BH354" s="184">
        <f>IF(N354="sníž. přenesená",J354,0)</f>
        <v>0</v>
      </c>
      <c r="BI354" s="184">
        <f>IF(N354="nulová",J354,0)</f>
        <v>0</v>
      </c>
      <c r="BJ354" s="16" t="s">
        <v>79</v>
      </c>
      <c r="BK354" s="184">
        <f>ROUND(I354*H354,2)</f>
        <v>0</v>
      </c>
      <c r="BL354" s="16" t="s">
        <v>128</v>
      </c>
      <c r="BM354" s="183" t="s">
        <v>552</v>
      </c>
    </row>
    <row r="355" spans="1:65" s="2" customFormat="1" ht="11.25">
      <c r="A355" s="33"/>
      <c r="B355" s="34"/>
      <c r="C355" s="35"/>
      <c r="D355" s="185" t="s">
        <v>130</v>
      </c>
      <c r="E355" s="35"/>
      <c r="F355" s="186" t="s">
        <v>551</v>
      </c>
      <c r="G355" s="35"/>
      <c r="H355" s="35"/>
      <c r="I355" s="187"/>
      <c r="J355" s="35"/>
      <c r="K355" s="35"/>
      <c r="L355" s="38"/>
      <c r="M355" s="188"/>
      <c r="N355" s="189"/>
      <c r="O355" s="63"/>
      <c r="P355" s="63"/>
      <c r="Q355" s="63"/>
      <c r="R355" s="63"/>
      <c r="S355" s="63"/>
      <c r="T355" s="64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6" t="s">
        <v>130</v>
      </c>
      <c r="AU355" s="16" t="s">
        <v>82</v>
      </c>
    </row>
    <row r="356" spans="1:65" s="2" customFormat="1" ht="16.5" customHeight="1">
      <c r="A356" s="33"/>
      <c r="B356" s="34"/>
      <c r="C356" s="172" t="s">
        <v>553</v>
      </c>
      <c r="D356" s="172" t="s">
        <v>123</v>
      </c>
      <c r="E356" s="173" t="s">
        <v>554</v>
      </c>
      <c r="F356" s="174" t="s">
        <v>555</v>
      </c>
      <c r="G356" s="175" t="s">
        <v>173</v>
      </c>
      <c r="H356" s="176">
        <v>1.22</v>
      </c>
      <c r="I356" s="177"/>
      <c r="J356" s="178">
        <f>ROUND(I356*H356,2)</f>
        <v>0</v>
      </c>
      <c r="K356" s="174" t="s">
        <v>127</v>
      </c>
      <c r="L356" s="38"/>
      <c r="M356" s="179" t="s">
        <v>19</v>
      </c>
      <c r="N356" s="180" t="s">
        <v>42</v>
      </c>
      <c r="O356" s="63"/>
      <c r="P356" s="181">
        <f>O356*H356</f>
        <v>0</v>
      </c>
      <c r="Q356" s="181">
        <v>2.2563399999999998</v>
      </c>
      <c r="R356" s="181">
        <f>Q356*H356</f>
        <v>2.7527347999999998</v>
      </c>
      <c r="S356" s="181">
        <v>0</v>
      </c>
      <c r="T356" s="182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83" t="s">
        <v>128</v>
      </c>
      <c r="AT356" s="183" t="s">
        <v>123</v>
      </c>
      <c r="AU356" s="183" t="s">
        <v>82</v>
      </c>
      <c r="AY356" s="16" t="s">
        <v>121</v>
      </c>
      <c r="BE356" s="184">
        <f>IF(N356="základní",J356,0)</f>
        <v>0</v>
      </c>
      <c r="BF356" s="184">
        <f>IF(N356="snížená",J356,0)</f>
        <v>0</v>
      </c>
      <c r="BG356" s="184">
        <f>IF(N356="zákl. přenesená",J356,0)</f>
        <v>0</v>
      </c>
      <c r="BH356" s="184">
        <f>IF(N356="sníž. přenesená",J356,0)</f>
        <v>0</v>
      </c>
      <c r="BI356" s="184">
        <f>IF(N356="nulová",J356,0)</f>
        <v>0</v>
      </c>
      <c r="BJ356" s="16" t="s">
        <v>79</v>
      </c>
      <c r="BK356" s="184">
        <f>ROUND(I356*H356,2)</f>
        <v>0</v>
      </c>
      <c r="BL356" s="16" t="s">
        <v>128</v>
      </c>
      <c r="BM356" s="183" t="s">
        <v>556</v>
      </c>
    </row>
    <row r="357" spans="1:65" s="2" customFormat="1" ht="11.25">
      <c r="A357" s="33"/>
      <c r="B357" s="34"/>
      <c r="C357" s="35"/>
      <c r="D357" s="185" t="s">
        <v>130</v>
      </c>
      <c r="E357" s="35"/>
      <c r="F357" s="186" t="s">
        <v>557</v>
      </c>
      <c r="G357" s="35"/>
      <c r="H357" s="35"/>
      <c r="I357" s="187"/>
      <c r="J357" s="35"/>
      <c r="K357" s="35"/>
      <c r="L357" s="38"/>
      <c r="M357" s="188"/>
      <c r="N357" s="189"/>
      <c r="O357" s="63"/>
      <c r="P357" s="63"/>
      <c r="Q357" s="63"/>
      <c r="R357" s="63"/>
      <c r="S357" s="63"/>
      <c r="T357" s="64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6" t="s">
        <v>130</v>
      </c>
      <c r="AU357" s="16" t="s">
        <v>82</v>
      </c>
    </row>
    <row r="358" spans="1:65" s="2" customFormat="1" ht="11.25">
      <c r="A358" s="33"/>
      <c r="B358" s="34"/>
      <c r="C358" s="35"/>
      <c r="D358" s="190" t="s">
        <v>132</v>
      </c>
      <c r="E358" s="35"/>
      <c r="F358" s="191" t="s">
        <v>558</v>
      </c>
      <c r="G358" s="35"/>
      <c r="H358" s="35"/>
      <c r="I358" s="187"/>
      <c r="J358" s="35"/>
      <c r="K358" s="35"/>
      <c r="L358" s="38"/>
      <c r="M358" s="188"/>
      <c r="N358" s="189"/>
      <c r="O358" s="63"/>
      <c r="P358" s="63"/>
      <c r="Q358" s="63"/>
      <c r="R358" s="63"/>
      <c r="S358" s="63"/>
      <c r="T358" s="64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6" t="s">
        <v>132</v>
      </c>
      <c r="AU358" s="16" t="s">
        <v>82</v>
      </c>
    </row>
    <row r="359" spans="1:65" s="2" customFormat="1" ht="19.5">
      <c r="A359" s="33"/>
      <c r="B359" s="34"/>
      <c r="C359" s="35"/>
      <c r="D359" s="185" t="s">
        <v>348</v>
      </c>
      <c r="E359" s="35"/>
      <c r="F359" s="213" t="s">
        <v>559</v>
      </c>
      <c r="G359" s="35"/>
      <c r="H359" s="35"/>
      <c r="I359" s="187"/>
      <c r="J359" s="35"/>
      <c r="K359" s="35"/>
      <c r="L359" s="38"/>
      <c r="M359" s="188"/>
      <c r="N359" s="189"/>
      <c r="O359" s="63"/>
      <c r="P359" s="63"/>
      <c r="Q359" s="63"/>
      <c r="R359" s="63"/>
      <c r="S359" s="63"/>
      <c r="T359" s="64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6" t="s">
        <v>348</v>
      </c>
      <c r="AU359" s="16" t="s">
        <v>82</v>
      </c>
    </row>
    <row r="360" spans="1:65" s="13" customFormat="1" ht="11.25">
      <c r="B360" s="192"/>
      <c r="C360" s="193"/>
      <c r="D360" s="185" t="s">
        <v>134</v>
      </c>
      <c r="E360" s="194" t="s">
        <v>19</v>
      </c>
      <c r="F360" s="195" t="s">
        <v>560</v>
      </c>
      <c r="G360" s="193"/>
      <c r="H360" s="196">
        <v>1.22</v>
      </c>
      <c r="I360" s="197"/>
      <c r="J360" s="193"/>
      <c r="K360" s="193"/>
      <c r="L360" s="198"/>
      <c r="M360" s="199"/>
      <c r="N360" s="200"/>
      <c r="O360" s="200"/>
      <c r="P360" s="200"/>
      <c r="Q360" s="200"/>
      <c r="R360" s="200"/>
      <c r="S360" s="200"/>
      <c r="T360" s="201"/>
      <c r="AT360" s="202" t="s">
        <v>134</v>
      </c>
      <c r="AU360" s="202" t="s">
        <v>82</v>
      </c>
      <c r="AV360" s="13" t="s">
        <v>82</v>
      </c>
      <c r="AW360" s="13" t="s">
        <v>33</v>
      </c>
      <c r="AX360" s="13" t="s">
        <v>79</v>
      </c>
      <c r="AY360" s="202" t="s">
        <v>121</v>
      </c>
    </row>
    <row r="361" spans="1:65" s="2" customFormat="1" ht="16.5" customHeight="1">
      <c r="A361" s="33"/>
      <c r="B361" s="34"/>
      <c r="C361" s="172" t="s">
        <v>561</v>
      </c>
      <c r="D361" s="172" t="s">
        <v>123</v>
      </c>
      <c r="E361" s="173" t="s">
        <v>562</v>
      </c>
      <c r="F361" s="174" t="s">
        <v>563</v>
      </c>
      <c r="G361" s="175" t="s">
        <v>156</v>
      </c>
      <c r="H361" s="176">
        <v>2.5</v>
      </c>
      <c r="I361" s="177"/>
      <c r="J361" s="178">
        <f>ROUND(I361*H361,2)</f>
        <v>0</v>
      </c>
      <c r="K361" s="174" t="s">
        <v>127</v>
      </c>
      <c r="L361" s="38"/>
      <c r="M361" s="179" t="s">
        <v>19</v>
      </c>
      <c r="N361" s="180" t="s">
        <v>42</v>
      </c>
      <c r="O361" s="63"/>
      <c r="P361" s="181">
        <f>O361*H361</f>
        <v>0</v>
      </c>
      <c r="Q361" s="181">
        <v>0</v>
      </c>
      <c r="R361" s="181">
        <f>Q361*H361</f>
        <v>0</v>
      </c>
      <c r="S361" s="181">
        <v>0</v>
      </c>
      <c r="T361" s="182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83" t="s">
        <v>128</v>
      </c>
      <c r="AT361" s="183" t="s">
        <v>123</v>
      </c>
      <c r="AU361" s="183" t="s">
        <v>82</v>
      </c>
      <c r="AY361" s="16" t="s">
        <v>121</v>
      </c>
      <c r="BE361" s="184">
        <f>IF(N361="základní",J361,0)</f>
        <v>0</v>
      </c>
      <c r="BF361" s="184">
        <f>IF(N361="snížená",J361,0)</f>
        <v>0</v>
      </c>
      <c r="BG361" s="184">
        <f>IF(N361="zákl. přenesená",J361,0)</f>
        <v>0</v>
      </c>
      <c r="BH361" s="184">
        <f>IF(N361="sníž. přenesená",J361,0)</f>
        <v>0</v>
      </c>
      <c r="BI361" s="184">
        <f>IF(N361="nulová",J361,0)</f>
        <v>0</v>
      </c>
      <c r="BJ361" s="16" t="s">
        <v>79</v>
      </c>
      <c r="BK361" s="184">
        <f>ROUND(I361*H361,2)</f>
        <v>0</v>
      </c>
      <c r="BL361" s="16" t="s">
        <v>128</v>
      </c>
      <c r="BM361" s="183" t="s">
        <v>564</v>
      </c>
    </row>
    <row r="362" spans="1:65" s="2" customFormat="1" ht="11.25">
      <c r="A362" s="33"/>
      <c r="B362" s="34"/>
      <c r="C362" s="35"/>
      <c r="D362" s="185" t="s">
        <v>130</v>
      </c>
      <c r="E362" s="35"/>
      <c r="F362" s="186" t="s">
        <v>565</v>
      </c>
      <c r="G362" s="35"/>
      <c r="H362" s="35"/>
      <c r="I362" s="187"/>
      <c r="J362" s="35"/>
      <c r="K362" s="35"/>
      <c r="L362" s="38"/>
      <c r="M362" s="188"/>
      <c r="N362" s="189"/>
      <c r="O362" s="63"/>
      <c r="P362" s="63"/>
      <c r="Q362" s="63"/>
      <c r="R362" s="63"/>
      <c r="S362" s="63"/>
      <c r="T362" s="64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6" t="s">
        <v>130</v>
      </c>
      <c r="AU362" s="16" t="s">
        <v>82</v>
      </c>
    </row>
    <row r="363" spans="1:65" s="2" customFormat="1" ht="11.25">
      <c r="A363" s="33"/>
      <c r="B363" s="34"/>
      <c r="C363" s="35"/>
      <c r="D363" s="190" t="s">
        <v>132</v>
      </c>
      <c r="E363" s="35"/>
      <c r="F363" s="191" t="s">
        <v>566</v>
      </c>
      <c r="G363" s="35"/>
      <c r="H363" s="35"/>
      <c r="I363" s="187"/>
      <c r="J363" s="35"/>
      <c r="K363" s="35"/>
      <c r="L363" s="38"/>
      <c r="M363" s="188"/>
      <c r="N363" s="189"/>
      <c r="O363" s="63"/>
      <c r="P363" s="63"/>
      <c r="Q363" s="63"/>
      <c r="R363" s="63"/>
      <c r="S363" s="63"/>
      <c r="T363" s="64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6" t="s">
        <v>132</v>
      </c>
      <c r="AU363" s="16" t="s">
        <v>82</v>
      </c>
    </row>
    <row r="364" spans="1:65" s="13" customFormat="1" ht="11.25">
      <c r="B364" s="192"/>
      <c r="C364" s="193"/>
      <c r="D364" s="185" t="s">
        <v>134</v>
      </c>
      <c r="E364" s="194" t="s">
        <v>19</v>
      </c>
      <c r="F364" s="195" t="s">
        <v>567</v>
      </c>
      <c r="G364" s="193"/>
      <c r="H364" s="196">
        <v>2.5</v>
      </c>
      <c r="I364" s="197"/>
      <c r="J364" s="193"/>
      <c r="K364" s="193"/>
      <c r="L364" s="198"/>
      <c r="M364" s="199"/>
      <c r="N364" s="200"/>
      <c r="O364" s="200"/>
      <c r="P364" s="200"/>
      <c r="Q364" s="200"/>
      <c r="R364" s="200"/>
      <c r="S364" s="200"/>
      <c r="T364" s="201"/>
      <c r="AT364" s="202" t="s">
        <v>134</v>
      </c>
      <c r="AU364" s="202" t="s">
        <v>82</v>
      </c>
      <c r="AV364" s="13" t="s">
        <v>82</v>
      </c>
      <c r="AW364" s="13" t="s">
        <v>33</v>
      </c>
      <c r="AX364" s="13" t="s">
        <v>79</v>
      </c>
      <c r="AY364" s="202" t="s">
        <v>121</v>
      </c>
    </row>
    <row r="365" spans="1:65" s="2" customFormat="1" ht="21.75" customHeight="1">
      <c r="A365" s="33"/>
      <c r="B365" s="34"/>
      <c r="C365" s="172" t="s">
        <v>568</v>
      </c>
      <c r="D365" s="172" t="s">
        <v>123</v>
      </c>
      <c r="E365" s="173" t="s">
        <v>569</v>
      </c>
      <c r="F365" s="174" t="s">
        <v>570</v>
      </c>
      <c r="G365" s="175" t="s">
        <v>477</v>
      </c>
      <c r="H365" s="176">
        <v>1</v>
      </c>
      <c r="I365" s="177"/>
      <c r="J365" s="178">
        <f>ROUND(I365*H365,2)</f>
        <v>0</v>
      </c>
      <c r="K365" s="174" t="s">
        <v>127</v>
      </c>
      <c r="L365" s="38"/>
      <c r="M365" s="179" t="s">
        <v>19</v>
      </c>
      <c r="N365" s="180" t="s">
        <v>42</v>
      </c>
      <c r="O365" s="63"/>
      <c r="P365" s="181">
        <f>O365*H365</f>
        <v>0</v>
      </c>
      <c r="Q365" s="181">
        <v>1.6167899999999999</v>
      </c>
      <c r="R365" s="181">
        <f>Q365*H365</f>
        <v>1.6167899999999999</v>
      </c>
      <c r="S365" s="181">
        <v>0</v>
      </c>
      <c r="T365" s="182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83" t="s">
        <v>128</v>
      </c>
      <c r="AT365" s="183" t="s">
        <v>123</v>
      </c>
      <c r="AU365" s="183" t="s">
        <v>82</v>
      </c>
      <c r="AY365" s="16" t="s">
        <v>121</v>
      </c>
      <c r="BE365" s="184">
        <f>IF(N365="základní",J365,0)</f>
        <v>0</v>
      </c>
      <c r="BF365" s="184">
        <f>IF(N365="snížená",J365,0)</f>
        <v>0</v>
      </c>
      <c r="BG365" s="184">
        <f>IF(N365="zákl. přenesená",J365,0)</f>
        <v>0</v>
      </c>
      <c r="BH365" s="184">
        <f>IF(N365="sníž. přenesená",J365,0)</f>
        <v>0</v>
      </c>
      <c r="BI365" s="184">
        <f>IF(N365="nulová",J365,0)</f>
        <v>0</v>
      </c>
      <c r="BJ365" s="16" t="s">
        <v>79</v>
      </c>
      <c r="BK365" s="184">
        <f>ROUND(I365*H365,2)</f>
        <v>0</v>
      </c>
      <c r="BL365" s="16" t="s">
        <v>128</v>
      </c>
      <c r="BM365" s="183" t="s">
        <v>571</v>
      </c>
    </row>
    <row r="366" spans="1:65" s="2" customFormat="1" ht="19.5">
      <c r="A366" s="33"/>
      <c r="B366" s="34"/>
      <c r="C366" s="35"/>
      <c r="D366" s="185" t="s">
        <v>130</v>
      </c>
      <c r="E366" s="35"/>
      <c r="F366" s="186" t="s">
        <v>572</v>
      </c>
      <c r="G366" s="35"/>
      <c r="H366" s="35"/>
      <c r="I366" s="187"/>
      <c r="J366" s="35"/>
      <c r="K366" s="35"/>
      <c r="L366" s="38"/>
      <c r="M366" s="188"/>
      <c r="N366" s="189"/>
      <c r="O366" s="63"/>
      <c r="P366" s="63"/>
      <c r="Q366" s="63"/>
      <c r="R366" s="63"/>
      <c r="S366" s="63"/>
      <c r="T366" s="64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T366" s="16" t="s">
        <v>130</v>
      </c>
      <c r="AU366" s="16" t="s">
        <v>82</v>
      </c>
    </row>
    <row r="367" spans="1:65" s="2" customFormat="1" ht="11.25">
      <c r="A367" s="33"/>
      <c r="B367" s="34"/>
      <c r="C367" s="35"/>
      <c r="D367" s="190" t="s">
        <v>132</v>
      </c>
      <c r="E367" s="35"/>
      <c r="F367" s="191" t="s">
        <v>573</v>
      </c>
      <c r="G367" s="35"/>
      <c r="H367" s="35"/>
      <c r="I367" s="187"/>
      <c r="J367" s="35"/>
      <c r="K367" s="35"/>
      <c r="L367" s="38"/>
      <c r="M367" s="188"/>
      <c r="N367" s="189"/>
      <c r="O367" s="63"/>
      <c r="P367" s="63"/>
      <c r="Q367" s="63"/>
      <c r="R367" s="63"/>
      <c r="S367" s="63"/>
      <c r="T367" s="64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6" t="s">
        <v>132</v>
      </c>
      <c r="AU367" s="16" t="s">
        <v>82</v>
      </c>
    </row>
    <row r="368" spans="1:65" s="2" customFormat="1" ht="16.5" customHeight="1">
      <c r="A368" s="33"/>
      <c r="B368" s="34"/>
      <c r="C368" s="172" t="s">
        <v>574</v>
      </c>
      <c r="D368" s="172" t="s">
        <v>123</v>
      </c>
      <c r="E368" s="173" t="s">
        <v>575</v>
      </c>
      <c r="F368" s="174" t="s">
        <v>576</v>
      </c>
      <c r="G368" s="175" t="s">
        <v>156</v>
      </c>
      <c r="H368" s="176">
        <v>6</v>
      </c>
      <c r="I368" s="177"/>
      <c r="J368" s="178">
        <f>ROUND(I368*H368,2)</f>
        <v>0</v>
      </c>
      <c r="K368" s="174" t="s">
        <v>127</v>
      </c>
      <c r="L368" s="38"/>
      <c r="M368" s="179" t="s">
        <v>19</v>
      </c>
      <c r="N368" s="180" t="s">
        <v>42</v>
      </c>
      <c r="O368" s="63"/>
      <c r="P368" s="181">
        <f>O368*H368</f>
        <v>0</v>
      </c>
      <c r="Q368" s="181">
        <v>0.43819000000000002</v>
      </c>
      <c r="R368" s="181">
        <f>Q368*H368</f>
        <v>2.62914</v>
      </c>
      <c r="S368" s="181">
        <v>0</v>
      </c>
      <c r="T368" s="182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83" t="s">
        <v>128</v>
      </c>
      <c r="AT368" s="183" t="s">
        <v>123</v>
      </c>
      <c r="AU368" s="183" t="s">
        <v>82</v>
      </c>
      <c r="AY368" s="16" t="s">
        <v>121</v>
      </c>
      <c r="BE368" s="184">
        <f>IF(N368="základní",J368,0)</f>
        <v>0</v>
      </c>
      <c r="BF368" s="184">
        <f>IF(N368="snížená",J368,0)</f>
        <v>0</v>
      </c>
      <c r="BG368" s="184">
        <f>IF(N368="zákl. přenesená",J368,0)</f>
        <v>0</v>
      </c>
      <c r="BH368" s="184">
        <f>IF(N368="sníž. přenesená",J368,0)</f>
        <v>0</v>
      </c>
      <c r="BI368" s="184">
        <f>IF(N368="nulová",J368,0)</f>
        <v>0</v>
      </c>
      <c r="BJ368" s="16" t="s">
        <v>79</v>
      </c>
      <c r="BK368" s="184">
        <f>ROUND(I368*H368,2)</f>
        <v>0</v>
      </c>
      <c r="BL368" s="16" t="s">
        <v>128</v>
      </c>
      <c r="BM368" s="183" t="s">
        <v>577</v>
      </c>
    </row>
    <row r="369" spans="1:65" s="2" customFormat="1" ht="11.25">
      <c r="A369" s="33"/>
      <c r="B369" s="34"/>
      <c r="C369" s="35"/>
      <c r="D369" s="185" t="s">
        <v>130</v>
      </c>
      <c r="E369" s="35"/>
      <c r="F369" s="186" t="s">
        <v>578</v>
      </c>
      <c r="G369" s="35"/>
      <c r="H369" s="35"/>
      <c r="I369" s="187"/>
      <c r="J369" s="35"/>
      <c r="K369" s="35"/>
      <c r="L369" s="38"/>
      <c r="M369" s="188"/>
      <c r="N369" s="189"/>
      <c r="O369" s="63"/>
      <c r="P369" s="63"/>
      <c r="Q369" s="63"/>
      <c r="R369" s="63"/>
      <c r="S369" s="63"/>
      <c r="T369" s="64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6" t="s">
        <v>130</v>
      </c>
      <c r="AU369" s="16" t="s">
        <v>82</v>
      </c>
    </row>
    <row r="370" spans="1:65" s="2" customFormat="1" ht="11.25">
      <c r="A370" s="33"/>
      <c r="B370" s="34"/>
      <c r="C370" s="35"/>
      <c r="D370" s="190" t="s">
        <v>132</v>
      </c>
      <c r="E370" s="35"/>
      <c r="F370" s="191" t="s">
        <v>579</v>
      </c>
      <c r="G370" s="35"/>
      <c r="H370" s="35"/>
      <c r="I370" s="187"/>
      <c r="J370" s="35"/>
      <c r="K370" s="35"/>
      <c r="L370" s="38"/>
      <c r="M370" s="188"/>
      <c r="N370" s="189"/>
      <c r="O370" s="63"/>
      <c r="P370" s="63"/>
      <c r="Q370" s="63"/>
      <c r="R370" s="63"/>
      <c r="S370" s="63"/>
      <c r="T370" s="64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6" t="s">
        <v>132</v>
      </c>
      <c r="AU370" s="16" t="s">
        <v>82</v>
      </c>
    </row>
    <row r="371" spans="1:65" s="2" customFormat="1" ht="29.25">
      <c r="A371" s="33"/>
      <c r="B371" s="34"/>
      <c r="C371" s="35"/>
      <c r="D371" s="185" t="s">
        <v>348</v>
      </c>
      <c r="E371" s="35"/>
      <c r="F371" s="213" t="s">
        <v>580</v>
      </c>
      <c r="G371" s="35"/>
      <c r="H371" s="35"/>
      <c r="I371" s="187"/>
      <c r="J371" s="35"/>
      <c r="K371" s="35"/>
      <c r="L371" s="38"/>
      <c r="M371" s="188"/>
      <c r="N371" s="189"/>
      <c r="O371" s="63"/>
      <c r="P371" s="63"/>
      <c r="Q371" s="63"/>
      <c r="R371" s="63"/>
      <c r="S371" s="63"/>
      <c r="T371" s="64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6" t="s">
        <v>348</v>
      </c>
      <c r="AU371" s="16" t="s">
        <v>82</v>
      </c>
    </row>
    <row r="372" spans="1:65" s="13" customFormat="1" ht="11.25">
      <c r="B372" s="192"/>
      <c r="C372" s="193"/>
      <c r="D372" s="185" t="s">
        <v>134</v>
      </c>
      <c r="E372" s="194" t="s">
        <v>19</v>
      </c>
      <c r="F372" s="195" t="s">
        <v>581</v>
      </c>
      <c r="G372" s="193"/>
      <c r="H372" s="196">
        <v>6</v>
      </c>
      <c r="I372" s="197"/>
      <c r="J372" s="193"/>
      <c r="K372" s="193"/>
      <c r="L372" s="198"/>
      <c r="M372" s="199"/>
      <c r="N372" s="200"/>
      <c r="O372" s="200"/>
      <c r="P372" s="200"/>
      <c r="Q372" s="200"/>
      <c r="R372" s="200"/>
      <c r="S372" s="200"/>
      <c r="T372" s="201"/>
      <c r="AT372" s="202" t="s">
        <v>134</v>
      </c>
      <c r="AU372" s="202" t="s">
        <v>82</v>
      </c>
      <c r="AV372" s="13" t="s">
        <v>82</v>
      </c>
      <c r="AW372" s="13" t="s">
        <v>33</v>
      </c>
      <c r="AX372" s="13" t="s">
        <v>79</v>
      </c>
      <c r="AY372" s="202" t="s">
        <v>121</v>
      </c>
    </row>
    <row r="373" spans="1:65" s="2" customFormat="1" ht="16.5" customHeight="1">
      <c r="A373" s="33"/>
      <c r="B373" s="34"/>
      <c r="C373" s="203" t="s">
        <v>582</v>
      </c>
      <c r="D373" s="203" t="s">
        <v>313</v>
      </c>
      <c r="E373" s="204" t="s">
        <v>583</v>
      </c>
      <c r="F373" s="205" t="s">
        <v>584</v>
      </c>
      <c r="G373" s="206" t="s">
        <v>477</v>
      </c>
      <c r="H373" s="207">
        <v>3</v>
      </c>
      <c r="I373" s="208"/>
      <c r="J373" s="209">
        <f>ROUND(I373*H373,2)</f>
        <v>0</v>
      </c>
      <c r="K373" s="205" t="s">
        <v>19</v>
      </c>
      <c r="L373" s="210"/>
      <c r="M373" s="211" t="s">
        <v>19</v>
      </c>
      <c r="N373" s="212" t="s">
        <v>42</v>
      </c>
      <c r="O373" s="63"/>
      <c r="P373" s="181">
        <f>O373*H373</f>
        <v>0</v>
      </c>
      <c r="Q373" s="181">
        <v>0.47499999999999998</v>
      </c>
      <c r="R373" s="181">
        <f>Q373*H373</f>
        <v>1.4249999999999998</v>
      </c>
      <c r="S373" s="181">
        <v>0</v>
      </c>
      <c r="T373" s="182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83" t="s">
        <v>179</v>
      </c>
      <c r="AT373" s="183" t="s">
        <v>313</v>
      </c>
      <c r="AU373" s="183" t="s">
        <v>82</v>
      </c>
      <c r="AY373" s="16" t="s">
        <v>121</v>
      </c>
      <c r="BE373" s="184">
        <f>IF(N373="základní",J373,0)</f>
        <v>0</v>
      </c>
      <c r="BF373" s="184">
        <f>IF(N373="snížená",J373,0)</f>
        <v>0</v>
      </c>
      <c r="BG373" s="184">
        <f>IF(N373="zákl. přenesená",J373,0)</f>
        <v>0</v>
      </c>
      <c r="BH373" s="184">
        <f>IF(N373="sníž. přenesená",J373,0)</f>
        <v>0</v>
      </c>
      <c r="BI373" s="184">
        <f>IF(N373="nulová",J373,0)</f>
        <v>0</v>
      </c>
      <c r="BJ373" s="16" t="s">
        <v>79</v>
      </c>
      <c r="BK373" s="184">
        <f>ROUND(I373*H373,2)</f>
        <v>0</v>
      </c>
      <c r="BL373" s="16" t="s">
        <v>128</v>
      </c>
      <c r="BM373" s="183" t="s">
        <v>585</v>
      </c>
    </row>
    <row r="374" spans="1:65" s="2" customFormat="1" ht="11.25">
      <c r="A374" s="33"/>
      <c r="B374" s="34"/>
      <c r="C374" s="35"/>
      <c r="D374" s="185" t="s">
        <v>130</v>
      </c>
      <c r="E374" s="35"/>
      <c r="F374" s="186" t="s">
        <v>584</v>
      </c>
      <c r="G374" s="35"/>
      <c r="H374" s="35"/>
      <c r="I374" s="187"/>
      <c r="J374" s="35"/>
      <c r="K374" s="35"/>
      <c r="L374" s="38"/>
      <c r="M374" s="188"/>
      <c r="N374" s="189"/>
      <c r="O374" s="63"/>
      <c r="P374" s="63"/>
      <c r="Q374" s="63"/>
      <c r="R374" s="63"/>
      <c r="S374" s="63"/>
      <c r="T374" s="64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6" t="s">
        <v>130</v>
      </c>
      <c r="AU374" s="16" t="s">
        <v>82</v>
      </c>
    </row>
    <row r="375" spans="1:65" s="2" customFormat="1" ht="16.5" customHeight="1">
      <c r="A375" s="33"/>
      <c r="B375" s="34"/>
      <c r="C375" s="203" t="s">
        <v>586</v>
      </c>
      <c r="D375" s="203" t="s">
        <v>313</v>
      </c>
      <c r="E375" s="204" t="s">
        <v>587</v>
      </c>
      <c r="F375" s="205" t="s">
        <v>588</v>
      </c>
      <c r="G375" s="206" t="s">
        <v>477</v>
      </c>
      <c r="H375" s="207">
        <v>3</v>
      </c>
      <c r="I375" s="208"/>
      <c r="J375" s="209">
        <f>ROUND(I375*H375,2)</f>
        <v>0</v>
      </c>
      <c r="K375" s="205" t="s">
        <v>19</v>
      </c>
      <c r="L375" s="210"/>
      <c r="M375" s="211" t="s">
        <v>19</v>
      </c>
      <c r="N375" s="212" t="s">
        <v>42</v>
      </c>
      <c r="O375" s="63"/>
      <c r="P375" s="181">
        <f>O375*H375</f>
        <v>0</v>
      </c>
      <c r="Q375" s="181">
        <v>0.03</v>
      </c>
      <c r="R375" s="181">
        <f>Q375*H375</f>
        <v>0.09</v>
      </c>
      <c r="S375" s="181">
        <v>0</v>
      </c>
      <c r="T375" s="182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83" t="s">
        <v>179</v>
      </c>
      <c r="AT375" s="183" t="s">
        <v>313</v>
      </c>
      <c r="AU375" s="183" t="s">
        <v>82</v>
      </c>
      <c r="AY375" s="16" t="s">
        <v>121</v>
      </c>
      <c r="BE375" s="184">
        <f>IF(N375="základní",J375,0)</f>
        <v>0</v>
      </c>
      <c r="BF375" s="184">
        <f>IF(N375="snížená",J375,0)</f>
        <v>0</v>
      </c>
      <c r="BG375" s="184">
        <f>IF(N375="zákl. přenesená",J375,0)</f>
        <v>0</v>
      </c>
      <c r="BH375" s="184">
        <f>IF(N375="sníž. přenesená",J375,0)</f>
        <v>0</v>
      </c>
      <c r="BI375" s="184">
        <f>IF(N375="nulová",J375,0)</f>
        <v>0</v>
      </c>
      <c r="BJ375" s="16" t="s">
        <v>79</v>
      </c>
      <c r="BK375" s="184">
        <f>ROUND(I375*H375,2)</f>
        <v>0</v>
      </c>
      <c r="BL375" s="16" t="s">
        <v>128</v>
      </c>
      <c r="BM375" s="183" t="s">
        <v>589</v>
      </c>
    </row>
    <row r="376" spans="1:65" s="2" customFormat="1" ht="11.25">
      <c r="A376" s="33"/>
      <c r="B376" s="34"/>
      <c r="C376" s="35"/>
      <c r="D376" s="185" t="s">
        <v>130</v>
      </c>
      <c r="E376" s="35"/>
      <c r="F376" s="186" t="s">
        <v>588</v>
      </c>
      <c r="G376" s="35"/>
      <c r="H376" s="35"/>
      <c r="I376" s="187"/>
      <c r="J376" s="35"/>
      <c r="K376" s="35"/>
      <c r="L376" s="38"/>
      <c r="M376" s="188"/>
      <c r="N376" s="189"/>
      <c r="O376" s="63"/>
      <c r="P376" s="63"/>
      <c r="Q376" s="63"/>
      <c r="R376" s="63"/>
      <c r="S376" s="63"/>
      <c r="T376" s="64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T376" s="16" t="s">
        <v>130</v>
      </c>
      <c r="AU376" s="16" t="s">
        <v>82</v>
      </c>
    </row>
    <row r="377" spans="1:65" s="2" customFormat="1" ht="16.5" customHeight="1">
      <c r="A377" s="33"/>
      <c r="B377" s="34"/>
      <c r="C377" s="172" t="s">
        <v>590</v>
      </c>
      <c r="D377" s="172" t="s">
        <v>123</v>
      </c>
      <c r="E377" s="173" t="s">
        <v>591</v>
      </c>
      <c r="F377" s="174" t="s">
        <v>592</v>
      </c>
      <c r="G377" s="175" t="s">
        <v>156</v>
      </c>
      <c r="H377" s="176">
        <v>6</v>
      </c>
      <c r="I377" s="177"/>
      <c r="J377" s="178">
        <f>ROUND(I377*H377,2)</f>
        <v>0</v>
      </c>
      <c r="K377" s="174" t="s">
        <v>127</v>
      </c>
      <c r="L377" s="38"/>
      <c r="M377" s="179" t="s">
        <v>19</v>
      </c>
      <c r="N377" s="180" t="s">
        <v>42</v>
      </c>
      <c r="O377" s="63"/>
      <c r="P377" s="181">
        <f>O377*H377</f>
        <v>0</v>
      </c>
      <c r="Q377" s="181">
        <v>0</v>
      </c>
      <c r="R377" s="181">
        <f>Q377*H377</f>
        <v>0</v>
      </c>
      <c r="S377" s="181">
        <v>2.1</v>
      </c>
      <c r="T377" s="182">
        <f>S377*H377</f>
        <v>12.600000000000001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83" t="s">
        <v>128</v>
      </c>
      <c r="AT377" s="183" t="s">
        <v>123</v>
      </c>
      <c r="AU377" s="183" t="s">
        <v>82</v>
      </c>
      <c r="AY377" s="16" t="s">
        <v>121</v>
      </c>
      <c r="BE377" s="184">
        <f>IF(N377="základní",J377,0)</f>
        <v>0</v>
      </c>
      <c r="BF377" s="184">
        <f>IF(N377="snížená",J377,0)</f>
        <v>0</v>
      </c>
      <c r="BG377" s="184">
        <f>IF(N377="zákl. přenesená",J377,0)</f>
        <v>0</v>
      </c>
      <c r="BH377" s="184">
        <f>IF(N377="sníž. přenesená",J377,0)</f>
        <v>0</v>
      </c>
      <c r="BI377" s="184">
        <f>IF(N377="nulová",J377,0)</f>
        <v>0</v>
      </c>
      <c r="BJ377" s="16" t="s">
        <v>79</v>
      </c>
      <c r="BK377" s="184">
        <f>ROUND(I377*H377,2)</f>
        <v>0</v>
      </c>
      <c r="BL377" s="16" t="s">
        <v>128</v>
      </c>
      <c r="BM377" s="183" t="s">
        <v>593</v>
      </c>
    </row>
    <row r="378" spans="1:65" s="2" customFormat="1" ht="19.5">
      <c r="A378" s="33"/>
      <c r="B378" s="34"/>
      <c r="C378" s="35"/>
      <c r="D378" s="185" t="s">
        <v>130</v>
      </c>
      <c r="E378" s="35"/>
      <c r="F378" s="186" t="s">
        <v>594</v>
      </c>
      <c r="G378" s="35"/>
      <c r="H378" s="35"/>
      <c r="I378" s="187"/>
      <c r="J378" s="35"/>
      <c r="K378" s="35"/>
      <c r="L378" s="38"/>
      <c r="M378" s="188"/>
      <c r="N378" s="189"/>
      <c r="O378" s="63"/>
      <c r="P378" s="63"/>
      <c r="Q378" s="63"/>
      <c r="R378" s="63"/>
      <c r="S378" s="63"/>
      <c r="T378" s="64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T378" s="16" t="s">
        <v>130</v>
      </c>
      <c r="AU378" s="16" t="s">
        <v>82</v>
      </c>
    </row>
    <row r="379" spans="1:65" s="2" customFormat="1" ht="11.25">
      <c r="A379" s="33"/>
      <c r="B379" s="34"/>
      <c r="C379" s="35"/>
      <c r="D379" s="190" t="s">
        <v>132</v>
      </c>
      <c r="E379" s="35"/>
      <c r="F379" s="191" t="s">
        <v>595</v>
      </c>
      <c r="G379" s="35"/>
      <c r="H379" s="35"/>
      <c r="I379" s="187"/>
      <c r="J379" s="35"/>
      <c r="K379" s="35"/>
      <c r="L379" s="38"/>
      <c r="M379" s="188"/>
      <c r="N379" s="189"/>
      <c r="O379" s="63"/>
      <c r="P379" s="63"/>
      <c r="Q379" s="63"/>
      <c r="R379" s="63"/>
      <c r="S379" s="63"/>
      <c r="T379" s="64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6" t="s">
        <v>132</v>
      </c>
      <c r="AU379" s="16" t="s">
        <v>82</v>
      </c>
    </row>
    <row r="380" spans="1:65" s="13" customFormat="1" ht="11.25">
      <c r="B380" s="192"/>
      <c r="C380" s="193"/>
      <c r="D380" s="185" t="s">
        <v>134</v>
      </c>
      <c r="E380" s="194" t="s">
        <v>19</v>
      </c>
      <c r="F380" s="195" t="s">
        <v>596</v>
      </c>
      <c r="G380" s="193"/>
      <c r="H380" s="196">
        <v>6</v>
      </c>
      <c r="I380" s="197"/>
      <c r="J380" s="193"/>
      <c r="K380" s="193"/>
      <c r="L380" s="198"/>
      <c r="M380" s="199"/>
      <c r="N380" s="200"/>
      <c r="O380" s="200"/>
      <c r="P380" s="200"/>
      <c r="Q380" s="200"/>
      <c r="R380" s="200"/>
      <c r="S380" s="200"/>
      <c r="T380" s="201"/>
      <c r="AT380" s="202" t="s">
        <v>134</v>
      </c>
      <c r="AU380" s="202" t="s">
        <v>82</v>
      </c>
      <c r="AV380" s="13" t="s">
        <v>82</v>
      </c>
      <c r="AW380" s="13" t="s">
        <v>33</v>
      </c>
      <c r="AX380" s="13" t="s">
        <v>79</v>
      </c>
      <c r="AY380" s="202" t="s">
        <v>121</v>
      </c>
    </row>
    <row r="381" spans="1:65" s="12" customFormat="1" ht="22.9" customHeight="1">
      <c r="B381" s="156"/>
      <c r="C381" s="157"/>
      <c r="D381" s="158" t="s">
        <v>70</v>
      </c>
      <c r="E381" s="170" t="s">
        <v>597</v>
      </c>
      <c r="F381" s="170" t="s">
        <v>598</v>
      </c>
      <c r="G381" s="157"/>
      <c r="H381" s="157"/>
      <c r="I381" s="160"/>
      <c r="J381" s="171">
        <f>BK381</f>
        <v>0</v>
      </c>
      <c r="K381" s="157"/>
      <c r="L381" s="162"/>
      <c r="M381" s="163"/>
      <c r="N381" s="164"/>
      <c r="O381" s="164"/>
      <c r="P381" s="165">
        <f>SUM(P382:P407)</f>
        <v>0</v>
      </c>
      <c r="Q381" s="164"/>
      <c r="R381" s="165">
        <f>SUM(R382:R407)</f>
        <v>0</v>
      </c>
      <c r="S381" s="164"/>
      <c r="T381" s="166">
        <f>SUM(T382:T407)</f>
        <v>0</v>
      </c>
      <c r="AR381" s="167" t="s">
        <v>79</v>
      </c>
      <c r="AT381" s="168" t="s">
        <v>70</v>
      </c>
      <c r="AU381" s="168" t="s">
        <v>79</v>
      </c>
      <c r="AY381" s="167" t="s">
        <v>121</v>
      </c>
      <c r="BK381" s="169">
        <f>SUM(BK382:BK407)</f>
        <v>0</v>
      </c>
    </row>
    <row r="382" spans="1:65" s="2" customFormat="1" ht="16.5" customHeight="1">
      <c r="A382" s="33"/>
      <c r="B382" s="34"/>
      <c r="C382" s="172" t="s">
        <v>599</v>
      </c>
      <c r="D382" s="172" t="s">
        <v>123</v>
      </c>
      <c r="E382" s="173" t="s">
        <v>600</v>
      </c>
      <c r="F382" s="174" t="s">
        <v>601</v>
      </c>
      <c r="G382" s="175" t="s">
        <v>278</v>
      </c>
      <c r="H382" s="176">
        <v>60.143999999999998</v>
      </c>
      <c r="I382" s="177"/>
      <c r="J382" s="178">
        <f>ROUND(I382*H382,2)</f>
        <v>0</v>
      </c>
      <c r="K382" s="174" t="s">
        <v>127</v>
      </c>
      <c r="L382" s="38"/>
      <c r="M382" s="179" t="s">
        <v>19</v>
      </c>
      <c r="N382" s="180" t="s">
        <v>42</v>
      </c>
      <c r="O382" s="63"/>
      <c r="P382" s="181">
        <f>O382*H382</f>
        <v>0</v>
      </c>
      <c r="Q382" s="181">
        <v>0</v>
      </c>
      <c r="R382" s="181">
        <f>Q382*H382</f>
        <v>0</v>
      </c>
      <c r="S382" s="181">
        <v>0</v>
      </c>
      <c r="T382" s="182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83" t="s">
        <v>128</v>
      </c>
      <c r="AT382" s="183" t="s">
        <v>123</v>
      </c>
      <c r="AU382" s="183" t="s">
        <v>82</v>
      </c>
      <c r="AY382" s="16" t="s">
        <v>121</v>
      </c>
      <c r="BE382" s="184">
        <f>IF(N382="základní",J382,0)</f>
        <v>0</v>
      </c>
      <c r="BF382" s="184">
        <f>IF(N382="snížená",J382,0)</f>
        <v>0</v>
      </c>
      <c r="BG382" s="184">
        <f>IF(N382="zákl. přenesená",J382,0)</f>
        <v>0</v>
      </c>
      <c r="BH382" s="184">
        <f>IF(N382="sníž. přenesená",J382,0)</f>
        <v>0</v>
      </c>
      <c r="BI382" s="184">
        <f>IF(N382="nulová",J382,0)</f>
        <v>0</v>
      </c>
      <c r="BJ382" s="16" t="s">
        <v>79</v>
      </c>
      <c r="BK382" s="184">
        <f>ROUND(I382*H382,2)</f>
        <v>0</v>
      </c>
      <c r="BL382" s="16" t="s">
        <v>128</v>
      </c>
      <c r="BM382" s="183" t="s">
        <v>602</v>
      </c>
    </row>
    <row r="383" spans="1:65" s="2" customFormat="1" ht="11.25">
      <c r="A383" s="33"/>
      <c r="B383" s="34"/>
      <c r="C383" s="35"/>
      <c r="D383" s="185" t="s">
        <v>130</v>
      </c>
      <c r="E383" s="35"/>
      <c r="F383" s="186" t="s">
        <v>603</v>
      </c>
      <c r="G383" s="35"/>
      <c r="H383" s="35"/>
      <c r="I383" s="187"/>
      <c r="J383" s="35"/>
      <c r="K383" s="35"/>
      <c r="L383" s="38"/>
      <c r="M383" s="188"/>
      <c r="N383" s="189"/>
      <c r="O383" s="63"/>
      <c r="P383" s="63"/>
      <c r="Q383" s="63"/>
      <c r="R383" s="63"/>
      <c r="S383" s="63"/>
      <c r="T383" s="64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6" t="s">
        <v>130</v>
      </c>
      <c r="AU383" s="16" t="s">
        <v>82</v>
      </c>
    </row>
    <row r="384" spans="1:65" s="2" customFormat="1" ht="11.25">
      <c r="A384" s="33"/>
      <c r="B384" s="34"/>
      <c r="C384" s="35"/>
      <c r="D384" s="190" t="s">
        <v>132</v>
      </c>
      <c r="E384" s="35"/>
      <c r="F384" s="191" t="s">
        <v>604</v>
      </c>
      <c r="G384" s="35"/>
      <c r="H384" s="35"/>
      <c r="I384" s="187"/>
      <c r="J384" s="35"/>
      <c r="K384" s="35"/>
      <c r="L384" s="38"/>
      <c r="M384" s="188"/>
      <c r="N384" s="189"/>
      <c r="O384" s="63"/>
      <c r="P384" s="63"/>
      <c r="Q384" s="63"/>
      <c r="R384" s="63"/>
      <c r="S384" s="63"/>
      <c r="T384" s="64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T384" s="16" t="s">
        <v>132</v>
      </c>
      <c r="AU384" s="16" t="s">
        <v>82</v>
      </c>
    </row>
    <row r="385" spans="1:65" s="13" customFormat="1" ht="11.25">
      <c r="B385" s="192"/>
      <c r="C385" s="193"/>
      <c r="D385" s="185" t="s">
        <v>134</v>
      </c>
      <c r="E385" s="194" t="s">
        <v>19</v>
      </c>
      <c r="F385" s="195" t="s">
        <v>605</v>
      </c>
      <c r="G385" s="193"/>
      <c r="H385" s="196">
        <v>36.337000000000003</v>
      </c>
      <c r="I385" s="197"/>
      <c r="J385" s="193"/>
      <c r="K385" s="193"/>
      <c r="L385" s="198"/>
      <c r="M385" s="199"/>
      <c r="N385" s="200"/>
      <c r="O385" s="200"/>
      <c r="P385" s="200"/>
      <c r="Q385" s="200"/>
      <c r="R385" s="200"/>
      <c r="S385" s="200"/>
      <c r="T385" s="201"/>
      <c r="AT385" s="202" t="s">
        <v>134</v>
      </c>
      <c r="AU385" s="202" t="s">
        <v>82</v>
      </c>
      <c r="AV385" s="13" t="s">
        <v>82</v>
      </c>
      <c r="AW385" s="13" t="s">
        <v>33</v>
      </c>
      <c r="AX385" s="13" t="s">
        <v>71</v>
      </c>
      <c r="AY385" s="202" t="s">
        <v>121</v>
      </c>
    </row>
    <row r="386" spans="1:65" s="13" customFormat="1" ht="11.25">
      <c r="B386" s="192"/>
      <c r="C386" s="193"/>
      <c r="D386" s="185" t="s">
        <v>134</v>
      </c>
      <c r="E386" s="194" t="s">
        <v>19</v>
      </c>
      <c r="F386" s="195" t="s">
        <v>606</v>
      </c>
      <c r="G386" s="193"/>
      <c r="H386" s="196">
        <v>23.806999999999999</v>
      </c>
      <c r="I386" s="197"/>
      <c r="J386" s="193"/>
      <c r="K386" s="193"/>
      <c r="L386" s="198"/>
      <c r="M386" s="199"/>
      <c r="N386" s="200"/>
      <c r="O386" s="200"/>
      <c r="P386" s="200"/>
      <c r="Q386" s="200"/>
      <c r="R386" s="200"/>
      <c r="S386" s="200"/>
      <c r="T386" s="201"/>
      <c r="AT386" s="202" t="s">
        <v>134</v>
      </c>
      <c r="AU386" s="202" t="s">
        <v>82</v>
      </c>
      <c r="AV386" s="13" t="s">
        <v>82</v>
      </c>
      <c r="AW386" s="13" t="s">
        <v>33</v>
      </c>
      <c r="AX386" s="13" t="s">
        <v>71</v>
      </c>
      <c r="AY386" s="202" t="s">
        <v>121</v>
      </c>
    </row>
    <row r="387" spans="1:65" s="2" customFormat="1" ht="16.5" customHeight="1">
      <c r="A387" s="33"/>
      <c r="B387" s="34"/>
      <c r="C387" s="172" t="s">
        <v>607</v>
      </c>
      <c r="D387" s="172" t="s">
        <v>123</v>
      </c>
      <c r="E387" s="173" t="s">
        <v>608</v>
      </c>
      <c r="F387" s="174" t="s">
        <v>609</v>
      </c>
      <c r="G387" s="175" t="s">
        <v>278</v>
      </c>
      <c r="H387" s="176">
        <v>372.14100000000002</v>
      </c>
      <c r="I387" s="177"/>
      <c r="J387" s="178">
        <f>ROUND(I387*H387,2)</f>
        <v>0</v>
      </c>
      <c r="K387" s="174" t="s">
        <v>127</v>
      </c>
      <c r="L387" s="38"/>
      <c r="M387" s="179" t="s">
        <v>19</v>
      </c>
      <c r="N387" s="180" t="s">
        <v>42</v>
      </c>
      <c r="O387" s="63"/>
      <c r="P387" s="181">
        <f>O387*H387</f>
        <v>0</v>
      </c>
      <c r="Q387" s="181">
        <v>0</v>
      </c>
      <c r="R387" s="181">
        <f>Q387*H387</f>
        <v>0</v>
      </c>
      <c r="S387" s="181">
        <v>0</v>
      </c>
      <c r="T387" s="182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83" t="s">
        <v>128</v>
      </c>
      <c r="AT387" s="183" t="s">
        <v>123</v>
      </c>
      <c r="AU387" s="183" t="s">
        <v>82</v>
      </c>
      <c r="AY387" s="16" t="s">
        <v>121</v>
      </c>
      <c r="BE387" s="184">
        <f>IF(N387="základní",J387,0)</f>
        <v>0</v>
      </c>
      <c r="BF387" s="184">
        <f>IF(N387="snížená",J387,0)</f>
        <v>0</v>
      </c>
      <c r="BG387" s="184">
        <f>IF(N387="zákl. přenesená",J387,0)</f>
        <v>0</v>
      </c>
      <c r="BH387" s="184">
        <f>IF(N387="sníž. přenesená",J387,0)</f>
        <v>0</v>
      </c>
      <c r="BI387" s="184">
        <f>IF(N387="nulová",J387,0)</f>
        <v>0</v>
      </c>
      <c r="BJ387" s="16" t="s">
        <v>79</v>
      </c>
      <c r="BK387" s="184">
        <f>ROUND(I387*H387,2)</f>
        <v>0</v>
      </c>
      <c r="BL387" s="16" t="s">
        <v>128</v>
      </c>
      <c r="BM387" s="183" t="s">
        <v>610</v>
      </c>
    </row>
    <row r="388" spans="1:65" s="2" customFormat="1" ht="11.25">
      <c r="A388" s="33"/>
      <c r="B388" s="34"/>
      <c r="C388" s="35"/>
      <c r="D388" s="185" t="s">
        <v>130</v>
      </c>
      <c r="E388" s="35"/>
      <c r="F388" s="186" t="s">
        <v>611</v>
      </c>
      <c r="G388" s="35"/>
      <c r="H388" s="35"/>
      <c r="I388" s="187"/>
      <c r="J388" s="35"/>
      <c r="K388" s="35"/>
      <c r="L388" s="38"/>
      <c r="M388" s="188"/>
      <c r="N388" s="189"/>
      <c r="O388" s="63"/>
      <c r="P388" s="63"/>
      <c r="Q388" s="63"/>
      <c r="R388" s="63"/>
      <c r="S388" s="63"/>
      <c r="T388" s="64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T388" s="16" t="s">
        <v>130</v>
      </c>
      <c r="AU388" s="16" t="s">
        <v>82</v>
      </c>
    </row>
    <row r="389" spans="1:65" s="2" customFormat="1" ht="11.25">
      <c r="A389" s="33"/>
      <c r="B389" s="34"/>
      <c r="C389" s="35"/>
      <c r="D389" s="190" t="s">
        <v>132</v>
      </c>
      <c r="E389" s="35"/>
      <c r="F389" s="191" t="s">
        <v>612</v>
      </c>
      <c r="G389" s="35"/>
      <c r="H389" s="35"/>
      <c r="I389" s="187"/>
      <c r="J389" s="35"/>
      <c r="K389" s="35"/>
      <c r="L389" s="38"/>
      <c r="M389" s="188"/>
      <c r="N389" s="189"/>
      <c r="O389" s="63"/>
      <c r="P389" s="63"/>
      <c r="Q389" s="63"/>
      <c r="R389" s="63"/>
      <c r="S389" s="63"/>
      <c r="T389" s="64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T389" s="16" t="s">
        <v>132</v>
      </c>
      <c r="AU389" s="16" t="s">
        <v>82</v>
      </c>
    </row>
    <row r="390" spans="1:65" s="13" customFormat="1" ht="11.25">
      <c r="B390" s="192"/>
      <c r="C390" s="193"/>
      <c r="D390" s="185" t="s">
        <v>134</v>
      </c>
      <c r="E390" s="194" t="s">
        <v>19</v>
      </c>
      <c r="F390" s="195" t="s">
        <v>613</v>
      </c>
      <c r="G390" s="193"/>
      <c r="H390" s="196">
        <v>181.685</v>
      </c>
      <c r="I390" s="197"/>
      <c r="J390" s="193"/>
      <c r="K390" s="193"/>
      <c r="L390" s="198"/>
      <c r="M390" s="199"/>
      <c r="N390" s="200"/>
      <c r="O390" s="200"/>
      <c r="P390" s="200"/>
      <c r="Q390" s="200"/>
      <c r="R390" s="200"/>
      <c r="S390" s="200"/>
      <c r="T390" s="201"/>
      <c r="AT390" s="202" t="s">
        <v>134</v>
      </c>
      <c r="AU390" s="202" t="s">
        <v>82</v>
      </c>
      <c r="AV390" s="13" t="s">
        <v>82</v>
      </c>
      <c r="AW390" s="13" t="s">
        <v>33</v>
      </c>
      <c r="AX390" s="13" t="s">
        <v>71</v>
      </c>
      <c r="AY390" s="202" t="s">
        <v>121</v>
      </c>
    </row>
    <row r="391" spans="1:65" s="13" customFormat="1" ht="11.25">
      <c r="B391" s="192"/>
      <c r="C391" s="193"/>
      <c r="D391" s="185" t="s">
        <v>134</v>
      </c>
      <c r="E391" s="194" t="s">
        <v>19</v>
      </c>
      <c r="F391" s="195" t="s">
        <v>614</v>
      </c>
      <c r="G391" s="193"/>
      <c r="H391" s="196">
        <v>190.45599999999999</v>
      </c>
      <c r="I391" s="197"/>
      <c r="J391" s="193"/>
      <c r="K391" s="193"/>
      <c r="L391" s="198"/>
      <c r="M391" s="199"/>
      <c r="N391" s="200"/>
      <c r="O391" s="200"/>
      <c r="P391" s="200"/>
      <c r="Q391" s="200"/>
      <c r="R391" s="200"/>
      <c r="S391" s="200"/>
      <c r="T391" s="201"/>
      <c r="AT391" s="202" t="s">
        <v>134</v>
      </c>
      <c r="AU391" s="202" t="s">
        <v>82</v>
      </c>
      <c r="AV391" s="13" t="s">
        <v>82</v>
      </c>
      <c r="AW391" s="13" t="s">
        <v>33</v>
      </c>
      <c r="AX391" s="13" t="s">
        <v>71</v>
      </c>
      <c r="AY391" s="202" t="s">
        <v>121</v>
      </c>
    </row>
    <row r="392" spans="1:65" s="2" customFormat="1" ht="16.5" customHeight="1">
      <c r="A392" s="33"/>
      <c r="B392" s="34"/>
      <c r="C392" s="172" t="s">
        <v>615</v>
      </c>
      <c r="D392" s="172" t="s">
        <v>123</v>
      </c>
      <c r="E392" s="173" t="s">
        <v>616</v>
      </c>
      <c r="F392" s="174" t="s">
        <v>617</v>
      </c>
      <c r="G392" s="175" t="s">
        <v>278</v>
      </c>
      <c r="H392" s="176">
        <v>12.6</v>
      </c>
      <c r="I392" s="177"/>
      <c r="J392" s="178">
        <f>ROUND(I392*H392,2)</f>
        <v>0</v>
      </c>
      <c r="K392" s="174" t="s">
        <v>127</v>
      </c>
      <c r="L392" s="38"/>
      <c r="M392" s="179" t="s">
        <v>19</v>
      </c>
      <c r="N392" s="180" t="s">
        <v>42</v>
      </c>
      <c r="O392" s="63"/>
      <c r="P392" s="181">
        <f>O392*H392</f>
        <v>0</v>
      </c>
      <c r="Q392" s="181">
        <v>0</v>
      </c>
      <c r="R392" s="181">
        <f>Q392*H392</f>
        <v>0</v>
      </c>
      <c r="S392" s="181">
        <v>0</v>
      </c>
      <c r="T392" s="182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83" t="s">
        <v>128</v>
      </c>
      <c r="AT392" s="183" t="s">
        <v>123</v>
      </c>
      <c r="AU392" s="183" t="s">
        <v>82</v>
      </c>
      <c r="AY392" s="16" t="s">
        <v>121</v>
      </c>
      <c r="BE392" s="184">
        <f>IF(N392="základní",J392,0)</f>
        <v>0</v>
      </c>
      <c r="BF392" s="184">
        <f>IF(N392="snížená",J392,0)</f>
        <v>0</v>
      </c>
      <c r="BG392" s="184">
        <f>IF(N392="zákl. přenesená",J392,0)</f>
        <v>0</v>
      </c>
      <c r="BH392" s="184">
        <f>IF(N392="sníž. přenesená",J392,0)</f>
        <v>0</v>
      </c>
      <c r="BI392" s="184">
        <f>IF(N392="nulová",J392,0)</f>
        <v>0</v>
      </c>
      <c r="BJ392" s="16" t="s">
        <v>79</v>
      </c>
      <c r="BK392" s="184">
        <f>ROUND(I392*H392,2)</f>
        <v>0</v>
      </c>
      <c r="BL392" s="16" t="s">
        <v>128</v>
      </c>
      <c r="BM392" s="183" t="s">
        <v>618</v>
      </c>
    </row>
    <row r="393" spans="1:65" s="2" customFormat="1" ht="11.25">
      <c r="A393" s="33"/>
      <c r="B393" s="34"/>
      <c r="C393" s="35"/>
      <c r="D393" s="185" t="s">
        <v>130</v>
      </c>
      <c r="E393" s="35"/>
      <c r="F393" s="186" t="s">
        <v>619</v>
      </c>
      <c r="G393" s="35"/>
      <c r="H393" s="35"/>
      <c r="I393" s="187"/>
      <c r="J393" s="35"/>
      <c r="K393" s="35"/>
      <c r="L393" s="38"/>
      <c r="M393" s="188"/>
      <c r="N393" s="189"/>
      <c r="O393" s="63"/>
      <c r="P393" s="63"/>
      <c r="Q393" s="63"/>
      <c r="R393" s="63"/>
      <c r="S393" s="63"/>
      <c r="T393" s="64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T393" s="16" t="s">
        <v>130</v>
      </c>
      <c r="AU393" s="16" t="s">
        <v>82</v>
      </c>
    </row>
    <row r="394" spans="1:65" s="2" customFormat="1" ht="11.25">
      <c r="A394" s="33"/>
      <c r="B394" s="34"/>
      <c r="C394" s="35"/>
      <c r="D394" s="190" t="s">
        <v>132</v>
      </c>
      <c r="E394" s="35"/>
      <c r="F394" s="191" t="s">
        <v>620</v>
      </c>
      <c r="G394" s="35"/>
      <c r="H394" s="35"/>
      <c r="I394" s="187"/>
      <c r="J394" s="35"/>
      <c r="K394" s="35"/>
      <c r="L394" s="38"/>
      <c r="M394" s="188"/>
      <c r="N394" s="189"/>
      <c r="O394" s="63"/>
      <c r="P394" s="63"/>
      <c r="Q394" s="63"/>
      <c r="R394" s="63"/>
      <c r="S394" s="63"/>
      <c r="T394" s="64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T394" s="16" t="s">
        <v>132</v>
      </c>
      <c r="AU394" s="16" t="s">
        <v>82</v>
      </c>
    </row>
    <row r="395" spans="1:65" s="13" customFormat="1" ht="11.25">
      <c r="B395" s="192"/>
      <c r="C395" s="193"/>
      <c r="D395" s="185" t="s">
        <v>134</v>
      </c>
      <c r="E395" s="194" t="s">
        <v>19</v>
      </c>
      <c r="F395" s="195" t="s">
        <v>621</v>
      </c>
      <c r="G395" s="193"/>
      <c r="H395" s="196">
        <v>12.6</v>
      </c>
      <c r="I395" s="197"/>
      <c r="J395" s="193"/>
      <c r="K395" s="193"/>
      <c r="L395" s="198"/>
      <c r="M395" s="199"/>
      <c r="N395" s="200"/>
      <c r="O395" s="200"/>
      <c r="P395" s="200"/>
      <c r="Q395" s="200"/>
      <c r="R395" s="200"/>
      <c r="S395" s="200"/>
      <c r="T395" s="201"/>
      <c r="AT395" s="202" t="s">
        <v>134</v>
      </c>
      <c r="AU395" s="202" t="s">
        <v>82</v>
      </c>
      <c r="AV395" s="13" t="s">
        <v>82</v>
      </c>
      <c r="AW395" s="13" t="s">
        <v>33</v>
      </c>
      <c r="AX395" s="13" t="s">
        <v>79</v>
      </c>
      <c r="AY395" s="202" t="s">
        <v>121</v>
      </c>
    </row>
    <row r="396" spans="1:65" s="2" customFormat="1" ht="16.5" customHeight="1">
      <c r="A396" s="33"/>
      <c r="B396" s="34"/>
      <c r="C396" s="172" t="s">
        <v>622</v>
      </c>
      <c r="D396" s="172" t="s">
        <v>123</v>
      </c>
      <c r="E396" s="173" t="s">
        <v>623</v>
      </c>
      <c r="F396" s="174" t="s">
        <v>624</v>
      </c>
      <c r="G396" s="175" t="s">
        <v>278</v>
      </c>
      <c r="H396" s="176">
        <v>100.8</v>
      </c>
      <c r="I396" s="177"/>
      <c r="J396" s="178">
        <f>ROUND(I396*H396,2)</f>
        <v>0</v>
      </c>
      <c r="K396" s="174" t="s">
        <v>127</v>
      </c>
      <c r="L396" s="38"/>
      <c r="M396" s="179" t="s">
        <v>19</v>
      </c>
      <c r="N396" s="180" t="s">
        <v>42</v>
      </c>
      <c r="O396" s="63"/>
      <c r="P396" s="181">
        <f>O396*H396</f>
        <v>0</v>
      </c>
      <c r="Q396" s="181">
        <v>0</v>
      </c>
      <c r="R396" s="181">
        <f>Q396*H396</f>
        <v>0</v>
      </c>
      <c r="S396" s="181">
        <v>0</v>
      </c>
      <c r="T396" s="182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83" t="s">
        <v>128</v>
      </c>
      <c r="AT396" s="183" t="s">
        <v>123</v>
      </c>
      <c r="AU396" s="183" t="s">
        <v>82</v>
      </c>
      <c r="AY396" s="16" t="s">
        <v>121</v>
      </c>
      <c r="BE396" s="184">
        <f>IF(N396="základní",J396,0)</f>
        <v>0</v>
      </c>
      <c r="BF396" s="184">
        <f>IF(N396="snížená",J396,0)</f>
        <v>0</v>
      </c>
      <c r="BG396" s="184">
        <f>IF(N396="zákl. přenesená",J396,0)</f>
        <v>0</v>
      </c>
      <c r="BH396" s="184">
        <f>IF(N396="sníž. přenesená",J396,0)</f>
        <v>0</v>
      </c>
      <c r="BI396" s="184">
        <f>IF(N396="nulová",J396,0)</f>
        <v>0</v>
      </c>
      <c r="BJ396" s="16" t="s">
        <v>79</v>
      </c>
      <c r="BK396" s="184">
        <f>ROUND(I396*H396,2)</f>
        <v>0</v>
      </c>
      <c r="BL396" s="16" t="s">
        <v>128</v>
      </c>
      <c r="BM396" s="183" t="s">
        <v>625</v>
      </c>
    </row>
    <row r="397" spans="1:65" s="2" customFormat="1" ht="19.5">
      <c r="A397" s="33"/>
      <c r="B397" s="34"/>
      <c r="C397" s="35"/>
      <c r="D397" s="185" t="s">
        <v>130</v>
      </c>
      <c r="E397" s="35"/>
      <c r="F397" s="186" t="s">
        <v>626</v>
      </c>
      <c r="G397" s="35"/>
      <c r="H397" s="35"/>
      <c r="I397" s="187"/>
      <c r="J397" s="35"/>
      <c r="K397" s="35"/>
      <c r="L397" s="38"/>
      <c r="M397" s="188"/>
      <c r="N397" s="189"/>
      <c r="O397" s="63"/>
      <c r="P397" s="63"/>
      <c r="Q397" s="63"/>
      <c r="R397" s="63"/>
      <c r="S397" s="63"/>
      <c r="T397" s="64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T397" s="16" t="s">
        <v>130</v>
      </c>
      <c r="AU397" s="16" t="s">
        <v>82</v>
      </c>
    </row>
    <row r="398" spans="1:65" s="2" customFormat="1" ht="11.25">
      <c r="A398" s="33"/>
      <c r="B398" s="34"/>
      <c r="C398" s="35"/>
      <c r="D398" s="190" t="s">
        <v>132</v>
      </c>
      <c r="E398" s="35"/>
      <c r="F398" s="191" t="s">
        <v>627</v>
      </c>
      <c r="G398" s="35"/>
      <c r="H398" s="35"/>
      <c r="I398" s="187"/>
      <c r="J398" s="35"/>
      <c r="K398" s="35"/>
      <c r="L398" s="38"/>
      <c r="M398" s="188"/>
      <c r="N398" s="189"/>
      <c r="O398" s="63"/>
      <c r="P398" s="63"/>
      <c r="Q398" s="63"/>
      <c r="R398" s="63"/>
      <c r="S398" s="63"/>
      <c r="T398" s="64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T398" s="16" t="s">
        <v>132</v>
      </c>
      <c r="AU398" s="16" t="s">
        <v>82</v>
      </c>
    </row>
    <row r="399" spans="1:65" s="13" customFormat="1" ht="11.25">
      <c r="B399" s="192"/>
      <c r="C399" s="193"/>
      <c r="D399" s="185" t="s">
        <v>134</v>
      </c>
      <c r="E399" s="194" t="s">
        <v>19</v>
      </c>
      <c r="F399" s="195" t="s">
        <v>628</v>
      </c>
      <c r="G399" s="193"/>
      <c r="H399" s="196">
        <v>100.8</v>
      </c>
      <c r="I399" s="197"/>
      <c r="J399" s="193"/>
      <c r="K399" s="193"/>
      <c r="L399" s="198"/>
      <c r="M399" s="199"/>
      <c r="N399" s="200"/>
      <c r="O399" s="200"/>
      <c r="P399" s="200"/>
      <c r="Q399" s="200"/>
      <c r="R399" s="200"/>
      <c r="S399" s="200"/>
      <c r="T399" s="201"/>
      <c r="AT399" s="202" t="s">
        <v>134</v>
      </c>
      <c r="AU399" s="202" t="s">
        <v>82</v>
      </c>
      <c r="AV399" s="13" t="s">
        <v>82</v>
      </c>
      <c r="AW399" s="13" t="s">
        <v>33</v>
      </c>
      <c r="AX399" s="13" t="s">
        <v>79</v>
      </c>
      <c r="AY399" s="202" t="s">
        <v>121</v>
      </c>
    </row>
    <row r="400" spans="1:65" s="2" customFormat="1" ht="21.75" customHeight="1">
      <c r="A400" s="33"/>
      <c r="B400" s="34"/>
      <c r="C400" s="172" t="s">
        <v>629</v>
      </c>
      <c r="D400" s="172" t="s">
        <v>123</v>
      </c>
      <c r="E400" s="173" t="s">
        <v>630</v>
      </c>
      <c r="F400" s="174" t="s">
        <v>631</v>
      </c>
      <c r="G400" s="175" t="s">
        <v>278</v>
      </c>
      <c r="H400" s="176">
        <v>12.6</v>
      </c>
      <c r="I400" s="177"/>
      <c r="J400" s="178">
        <f>ROUND(I400*H400,2)</f>
        <v>0</v>
      </c>
      <c r="K400" s="174" t="s">
        <v>127</v>
      </c>
      <c r="L400" s="38"/>
      <c r="M400" s="179" t="s">
        <v>19</v>
      </c>
      <c r="N400" s="180" t="s">
        <v>42</v>
      </c>
      <c r="O400" s="63"/>
      <c r="P400" s="181">
        <f>O400*H400</f>
        <v>0</v>
      </c>
      <c r="Q400" s="181">
        <v>0</v>
      </c>
      <c r="R400" s="181">
        <f>Q400*H400</f>
        <v>0</v>
      </c>
      <c r="S400" s="181">
        <v>0</v>
      </c>
      <c r="T400" s="182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83" t="s">
        <v>128</v>
      </c>
      <c r="AT400" s="183" t="s">
        <v>123</v>
      </c>
      <c r="AU400" s="183" t="s">
        <v>82</v>
      </c>
      <c r="AY400" s="16" t="s">
        <v>121</v>
      </c>
      <c r="BE400" s="184">
        <f>IF(N400="základní",J400,0)</f>
        <v>0</v>
      </c>
      <c r="BF400" s="184">
        <f>IF(N400="snížená",J400,0)</f>
        <v>0</v>
      </c>
      <c r="BG400" s="184">
        <f>IF(N400="zákl. přenesená",J400,0)</f>
        <v>0</v>
      </c>
      <c r="BH400" s="184">
        <f>IF(N400="sníž. přenesená",J400,0)</f>
        <v>0</v>
      </c>
      <c r="BI400" s="184">
        <f>IF(N400="nulová",J400,0)</f>
        <v>0</v>
      </c>
      <c r="BJ400" s="16" t="s">
        <v>79</v>
      </c>
      <c r="BK400" s="184">
        <f>ROUND(I400*H400,2)</f>
        <v>0</v>
      </c>
      <c r="BL400" s="16" t="s">
        <v>128</v>
      </c>
      <c r="BM400" s="183" t="s">
        <v>632</v>
      </c>
    </row>
    <row r="401" spans="1:65" s="2" customFormat="1" ht="11.25">
      <c r="A401" s="33"/>
      <c r="B401" s="34"/>
      <c r="C401" s="35"/>
      <c r="D401" s="185" t="s">
        <v>130</v>
      </c>
      <c r="E401" s="35"/>
      <c r="F401" s="186" t="s">
        <v>633</v>
      </c>
      <c r="G401" s="35"/>
      <c r="H401" s="35"/>
      <c r="I401" s="187"/>
      <c r="J401" s="35"/>
      <c r="K401" s="35"/>
      <c r="L401" s="38"/>
      <c r="M401" s="188"/>
      <c r="N401" s="189"/>
      <c r="O401" s="63"/>
      <c r="P401" s="63"/>
      <c r="Q401" s="63"/>
      <c r="R401" s="63"/>
      <c r="S401" s="63"/>
      <c r="T401" s="64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T401" s="16" t="s">
        <v>130</v>
      </c>
      <c r="AU401" s="16" t="s">
        <v>82</v>
      </c>
    </row>
    <row r="402" spans="1:65" s="2" customFormat="1" ht="11.25">
      <c r="A402" s="33"/>
      <c r="B402" s="34"/>
      <c r="C402" s="35"/>
      <c r="D402" s="190" t="s">
        <v>132</v>
      </c>
      <c r="E402" s="35"/>
      <c r="F402" s="191" t="s">
        <v>634</v>
      </c>
      <c r="G402" s="35"/>
      <c r="H402" s="35"/>
      <c r="I402" s="187"/>
      <c r="J402" s="35"/>
      <c r="K402" s="35"/>
      <c r="L402" s="38"/>
      <c r="M402" s="188"/>
      <c r="N402" s="189"/>
      <c r="O402" s="63"/>
      <c r="P402" s="63"/>
      <c r="Q402" s="63"/>
      <c r="R402" s="63"/>
      <c r="S402" s="63"/>
      <c r="T402" s="64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16" t="s">
        <v>132</v>
      </c>
      <c r="AU402" s="16" t="s">
        <v>82</v>
      </c>
    </row>
    <row r="403" spans="1:65" s="13" customFormat="1" ht="11.25">
      <c r="B403" s="192"/>
      <c r="C403" s="193"/>
      <c r="D403" s="185" t="s">
        <v>134</v>
      </c>
      <c r="E403" s="194" t="s">
        <v>19</v>
      </c>
      <c r="F403" s="195" t="s">
        <v>621</v>
      </c>
      <c r="G403" s="193"/>
      <c r="H403" s="196">
        <v>12.6</v>
      </c>
      <c r="I403" s="197"/>
      <c r="J403" s="193"/>
      <c r="K403" s="193"/>
      <c r="L403" s="198"/>
      <c r="M403" s="199"/>
      <c r="N403" s="200"/>
      <c r="O403" s="200"/>
      <c r="P403" s="200"/>
      <c r="Q403" s="200"/>
      <c r="R403" s="200"/>
      <c r="S403" s="200"/>
      <c r="T403" s="201"/>
      <c r="AT403" s="202" t="s">
        <v>134</v>
      </c>
      <c r="AU403" s="202" t="s">
        <v>82</v>
      </c>
      <c r="AV403" s="13" t="s">
        <v>82</v>
      </c>
      <c r="AW403" s="13" t="s">
        <v>33</v>
      </c>
      <c r="AX403" s="13" t="s">
        <v>79</v>
      </c>
      <c r="AY403" s="202" t="s">
        <v>121</v>
      </c>
    </row>
    <row r="404" spans="1:65" s="2" customFormat="1" ht="21.75" customHeight="1">
      <c r="A404" s="33"/>
      <c r="B404" s="34"/>
      <c r="C404" s="172" t="s">
        <v>635</v>
      </c>
      <c r="D404" s="172" t="s">
        <v>123</v>
      </c>
      <c r="E404" s="173" t="s">
        <v>636</v>
      </c>
      <c r="F404" s="174" t="s">
        <v>637</v>
      </c>
      <c r="G404" s="175" t="s">
        <v>278</v>
      </c>
      <c r="H404" s="176">
        <v>23.806999999999999</v>
      </c>
      <c r="I404" s="177"/>
      <c r="J404" s="178">
        <f>ROUND(I404*H404,2)</f>
        <v>0</v>
      </c>
      <c r="K404" s="174" t="s">
        <v>127</v>
      </c>
      <c r="L404" s="38"/>
      <c r="M404" s="179" t="s">
        <v>19</v>
      </c>
      <c r="N404" s="180" t="s">
        <v>42</v>
      </c>
      <c r="O404" s="63"/>
      <c r="P404" s="181">
        <f>O404*H404</f>
        <v>0</v>
      </c>
      <c r="Q404" s="181">
        <v>0</v>
      </c>
      <c r="R404" s="181">
        <f>Q404*H404</f>
        <v>0</v>
      </c>
      <c r="S404" s="181">
        <v>0</v>
      </c>
      <c r="T404" s="182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83" t="s">
        <v>128</v>
      </c>
      <c r="AT404" s="183" t="s">
        <v>123</v>
      </c>
      <c r="AU404" s="183" t="s">
        <v>82</v>
      </c>
      <c r="AY404" s="16" t="s">
        <v>121</v>
      </c>
      <c r="BE404" s="184">
        <f>IF(N404="základní",J404,0)</f>
        <v>0</v>
      </c>
      <c r="BF404" s="184">
        <f>IF(N404="snížená",J404,0)</f>
        <v>0</v>
      </c>
      <c r="BG404" s="184">
        <f>IF(N404="zákl. přenesená",J404,0)</f>
        <v>0</v>
      </c>
      <c r="BH404" s="184">
        <f>IF(N404="sníž. přenesená",J404,0)</f>
        <v>0</v>
      </c>
      <c r="BI404" s="184">
        <f>IF(N404="nulová",J404,0)</f>
        <v>0</v>
      </c>
      <c r="BJ404" s="16" t="s">
        <v>79</v>
      </c>
      <c r="BK404" s="184">
        <f>ROUND(I404*H404,2)</f>
        <v>0</v>
      </c>
      <c r="BL404" s="16" t="s">
        <v>128</v>
      </c>
      <c r="BM404" s="183" t="s">
        <v>638</v>
      </c>
    </row>
    <row r="405" spans="1:65" s="2" customFormat="1" ht="19.5">
      <c r="A405" s="33"/>
      <c r="B405" s="34"/>
      <c r="C405" s="35"/>
      <c r="D405" s="185" t="s">
        <v>130</v>
      </c>
      <c r="E405" s="35"/>
      <c r="F405" s="186" t="s">
        <v>639</v>
      </c>
      <c r="G405" s="35"/>
      <c r="H405" s="35"/>
      <c r="I405" s="187"/>
      <c r="J405" s="35"/>
      <c r="K405" s="35"/>
      <c r="L405" s="38"/>
      <c r="M405" s="188"/>
      <c r="N405" s="189"/>
      <c r="O405" s="63"/>
      <c r="P405" s="63"/>
      <c r="Q405" s="63"/>
      <c r="R405" s="63"/>
      <c r="S405" s="63"/>
      <c r="T405" s="64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T405" s="16" t="s">
        <v>130</v>
      </c>
      <c r="AU405" s="16" t="s">
        <v>82</v>
      </c>
    </row>
    <row r="406" spans="1:65" s="2" customFormat="1" ht="11.25">
      <c r="A406" s="33"/>
      <c r="B406" s="34"/>
      <c r="C406" s="35"/>
      <c r="D406" s="190" t="s">
        <v>132</v>
      </c>
      <c r="E406" s="35"/>
      <c r="F406" s="191" t="s">
        <v>640</v>
      </c>
      <c r="G406" s="35"/>
      <c r="H406" s="35"/>
      <c r="I406" s="187"/>
      <c r="J406" s="35"/>
      <c r="K406" s="35"/>
      <c r="L406" s="38"/>
      <c r="M406" s="188"/>
      <c r="N406" s="189"/>
      <c r="O406" s="63"/>
      <c r="P406" s="63"/>
      <c r="Q406" s="63"/>
      <c r="R406" s="63"/>
      <c r="S406" s="63"/>
      <c r="T406" s="64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T406" s="16" t="s">
        <v>132</v>
      </c>
      <c r="AU406" s="16" t="s">
        <v>82</v>
      </c>
    </row>
    <row r="407" spans="1:65" s="13" customFormat="1" ht="11.25">
      <c r="B407" s="192"/>
      <c r="C407" s="193"/>
      <c r="D407" s="185" t="s">
        <v>134</v>
      </c>
      <c r="E407" s="194" t="s">
        <v>19</v>
      </c>
      <c r="F407" s="195" t="s">
        <v>641</v>
      </c>
      <c r="G407" s="193"/>
      <c r="H407" s="196">
        <v>23.806999999999999</v>
      </c>
      <c r="I407" s="197"/>
      <c r="J407" s="193"/>
      <c r="K407" s="193"/>
      <c r="L407" s="198"/>
      <c r="M407" s="199"/>
      <c r="N407" s="200"/>
      <c r="O407" s="200"/>
      <c r="P407" s="200"/>
      <c r="Q407" s="200"/>
      <c r="R407" s="200"/>
      <c r="S407" s="200"/>
      <c r="T407" s="201"/>
      <c r="AT407" s="202" t="s">
        <v>134</v>
      </c>
      <c r="AU407" s="202" t="s">
        <v>82</v>
      </c>
      <c r="AV407" s="13" t="s">
        <v>82</v>
      </c>
      <c r="AW407" s="13" t="s">
        <v>33</v>
      </c>
      <c r="AX407" s="13" t="s">
        <v>79</v>
      </c>
      <c r="AY407" s="202" t="s">
        <v>121</v>
      </c>
    </row>
    <row r="408" spans="1:65" s="12" customFormat="1" ht="22.9" customHeight="1">
      <c r="B408" s="156"/>
      <c r="C408" s="157"/>
      <c r="D408" s="158" t="s">
        <v>70</v>
      </c>
      <c r="E408" s="170" t="s">
        <v>642</v>
      </c>
      <c r="F408" s="170" t="s">
        <v>643</v>
      </c>
      <c r="G408" s="157"/>
      <c r="H408" s="157"/>
      <c r="I408" s="160"/>
      <c r="J408" s="171">
        <f>BK408</f>
        <v>0</v>
      </c>
      <c r="K408" s="157"/>
      <c r="L408" s="162"/>
      <c r="M408" s="163"/>
      <c r="N408" s="164"/>
      <c r="O408" s="164"/>
      <c r="P408" s="165">
        <f>SUM(P409:P414)</f>
        <v>0</v>
      </c>
      <c r="Q408" s="164"/>
      <c r="R408" s="165">
        <f>SUM(R409:R414)</f>
        <v>0</v>
      </c>
      <c r="S408" s="164"/>
      <c r="T408" s="166">
        <f>SUM(T409:T414)</f>
        <v>0</v>
      </c>
      <c r="AR408" s="167" t="s">
        <v>79</v>
      </c>
      <c r="AT408" s="168" t="s">
        <v>70</v>
      </c>
      <c r="AU408" s="168" t="s">
        <v>79</v>
      </c>
      <c r="AY408" s="167" t="s">
        <v>121</v>
      </c>
      <c r="BK408" s="169">
        <f>SUM(BK409:BK414)</f>
        <v>0</v>
      </c>
    </row>
    <row r="409" spans="1:65" s="2" customFormat="1" ht="21.75" customHeight="1">
      <c r="A409" s="33"/>
      <c r="B409" s="34"/>
      <c r="C409" s="172" t="s">
        <v>644</v>
      </c>
      <c r="D409" s="172" t="s">
        <v>123</v>
      </c>
      <c r="E409" s="173" t="s">
        <v>645</v>
      </c>
      <c r="F409" s="174" t="s">
        <v>646</v>
      </c>
      <c r="G409" s="175" t="s">
        <v>278</v>
      </c>
      <c r="H409" s="176">
        <v>5539.5389999999998</v>
      </c>
      <c r="I409" s="177"/>
      <c r="J409" s="178">
        <f>ROUND(I409*H409,2)</f>
        <v>0</v>
      </c>
      <c r="K409" s="174" t="s">
        <v>127</v>
      </c>
      <c r="L409" s="38"/>
      <c r="M409" s="179" t="s">
        <v>19</v>
      </c>
      <c r="N409" s="180" t="s">
        <v>42</v>
      </c>
      <c r="O409" s="63"/>
      <c r="P409" s="181">
        <f>O409*H409</f>
        <v>0</v>
      </c>
      <c r="Q409" s="181">
        <v>0</v>
      </c>
      <c r="R409" s="181">
        <f>Q409*H409</f>
        <v>0</v>
      </c>
      <c r="S409" s="181">
        <v>0</v>
      </c>
      <c r="T409" s="182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83" t="s">
        <v>128</v>
      </c>
      <c r="AT409" s="183" t="s">
        <v>123</v>
      </c>
      <c r="AU409" s="183" t="s">
        <v>82</v>
      </c>
      <c r="AY409" s="16" t="s">
        <v>121</v>
      </c>
      <c r="BE409" s="184">
        <f>IF(N409="základní",J409,0)</f>
        <v>0</v>
      </c>
      <c r="BF409" s="184">
        <f>IF(N409="snížená",J409,0)</f>
        <v>0</v>
      </c>
      <c r="BG409" s="184">
        <f>IF(N409="zákl. přenesená",J409,0)</f>
        <v>0</v>
      </c>
      <c r="BH409" s="184">
        <f>IF(N409="sníž. přenesená",J409,0)</f>
        <v>0</v>
      </c>
      <c r="BI409" s="184">
        <f>IF(N409="nulová",J409,0)</f>
        <v>0</v>
      </c>
      <c r="BJ409" s="16" t="s">
        <v>79</v>
      </c>
      <c r="BK409" s="184">
        <f>ROUND(I409*H409,2)</f>
        <v>0</v>
      </c>
      <c r="BL409" s="16" t="s">
        <v>128</v>
      </c>
      <c r="BM409" s="183" t="s">
        <v>647</v>
      </c>
    </row>
    <row r="410" spans="1:65" s="2" customFormat="1" ht="19.5">
      <c r="A410" s="33"/>
      <c r="B410" s="34"/>
      <c r="C410" s="35"/>
      <c r="D410" s="185" t="s">
        <v>130</v>
      </c>
      <c r="E410" s="35"/>
      <c r="F410" s="186" t="s">
        <v>648</v>
      </c>
      <c r="G410" s="35"/>
      <c r="H410" s="35"/>
      <c r="I410" s="187"/>
      <c r="J410" s="35"/>
      <c r="K410" s="35"/>
      <c r="L410" s="38"/>
      <c r="M410" s="188"/>
      <c r="N410" s="189"/>
      <c r="O410" s="63"/>
      <c r="P410" s="63"/>
      <c r="Q410" s="63"/>
      <c r="R410" s="63"/>
      <c r="S410" s="63"/>
      <c r="T410" s="64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T410" s="16" t="s">
        <v>130</v>
      </c>
      <c r="AU410" s="16" t="s">
        <v>82</v>
      </c>
    </row>
    <row r="411" spans="1:65" s="2" customFormat="1" ht="11.25">
      <c r="A411" s="33"/>
      <c r="B411" s="34"/>
      <c r="C411" s="35"/>
      <c r="D411" s="190" t="s">
        <v>132</v>
      </c>
      <c r="E411" s="35"/>
      <c r="F411" s="191" t="s">
        <v>649</v>
      </c>
      <c r="G411" s="35"/>
      <c r="H411" s="35"/>
      <c r="I411" s="187"/>
      <c r="J411" s="35"/>
      <c r="K411" s="35"/>
      <c r="L411" s="38"/>
      <c r="M411" s="188"/>
      <c r="N411" s="189"/>
      <c r="O411" s="63"/>
      <c r="P411" s="63"/>
      <c r="Q411" s="63"/>
      <c r="R411" s="63"/>
      <c r="S411" s="63"/>
      <c r="T411" s="64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T411" s="16" t="s">
        <v>132</v>
      </c>
      <c r="AU411" s="16" t="s">
        <v>82</v>
      </c>
    </row>
    <row r="412" spans="1:65" s="2" customFormat="1" ht="21.75" customHeight="1">
      <c r="A412" s="33"/>
      <c r="B412" s="34"/>
      <c r="C412" s="172" t="s">
        <v>650</v>
      </c>
      <c r="D412" s="172" t="s">
        <v>123</v>
      </c>
      <c r="E412" s="173" t="s">
        <v>651</v>
      </c>
      <c r="F412" s="174" t="s">
        <v>652</v>
      </c>
      <c r="G412" s="175" t="s">
        <v>278</v>
      </c>
      <c r="H412" s="176">
        <v>5539.5389999999998</v>
      </c>
      <c r="I412" s="177"/>
      <c r="J412" s="178">
        <f>ROUND(I412*H412,2)</f>
        <v>0</v>
      </c>
      <c r="K412" s="174" t="s">
        <v>127</v>
      </c>
      <c r="L412" s="38"/>
      <c r="M412" s="179" t="s">
        <v>19</v>
      </c>
      <c r="N412" s="180" t="s">
        <v>42</v>
      </c>
      <c r="O412" s="63"/>
      <c r="P412" s="181">
        <f>O412*H412</f>
        <v>0</v>
      </c>
      <c r="Q412" s="181">
        <v>0</v>
      </c>
      <c r="R412" s="181">
        <f>Q412*H412</f>
        <v>0</v>
      </c>
      <c r="S412" s="181">
        <v>0</v>
      </c>
      <c r="T412" s="182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83" t="s">
        <v>128</v>
      </c>
      <c r="AT412" s="183" t="s">
        <v>123</v>
      </c>
      <c r="AU412" s="183" t="s">
        <v>82</v>
      </c>
      <c r="AY412" s="16" t="s">
        <v>121</v>
      </c>
      <c r="BE412" s="184">
        <f>IF(N412="základní",J412,0)</f>
        <v>0</v>
      </c>
      <c r="BF412" s="184">
        <f>IF(N412="snížená",J412,0)</f>
        <v>0</v>
      </c>
      <c r="BG412" s="184">
        <f>IF(N412="zákl. přenesená",J412,0)</f>
        <v>0</v>
      </c>
      <c r="BH412" s="184">
        <f>IF(N412="sníž. přenesená",J412,0)</f>
        <v>0</v>
      </c>
      <c r="BI412" s="184">
        <f>IF(N412="nulová",J412,0)</f>
        <v>0</v>
      </c>
      <c r="BJ412" s="16" t="s">
        <v>79</v>
      </c>
      <c r="BK412" s="184">
        <f>ROUND(I412*H412,2)</f>
        <v>0</v>
      </c>
      <c r="BL412" s="16" t="s">
        <v>128</v>
      </c>
      <c r="BM412" s="183" t="s">
        <v>653</v>
      </c>
    </row>
    <row r="413" spans="1:65" s="2" customFormat="1" ht="19.5">
      <c r="A413" s="33"/>
      <c r="B413" s="34"/>
      <c r="C413" s="35"/>
      <c r="D413" s="185" t="s">
        <v>130</v>
      </c>
      <c r="E413" s="35"/>
      <c r="F413" s="186" t="s">
        <v>654</v>
      </c>
      <c r="G413" s="35"/>
      <c r="H413" s="35"/>
      <c r="I413" s="187"/>
      <c r="J413" s="35"/>
      <c r="K413" s="35"/>
      <c r="L413" s="38"/>
      <c r="M413" s="188"/>
      <c r="N413" s="189"/>
      <c r="O413" s="63"/>
      <c r="P413" s="63"/>
      <c r="Q413" s="63"/>
      <c r="R413" s="63"/>
      <c r="S413" s="63"/>
      <c r="T413" s="64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T413" s="16" t="s">
        <v>130</v>
      </c>
      <c r="AU413" s="16" t="s">
        <v>82</v>
      </c>
    </row>
    <row r="414" spans="1:65" s="2" customFormat="1" ht="11.25">
      <c r="A414" s="33"/>
      <c r="B414" s="34"/>
      <c r="C414" s="35"/>
      <c r="D414" s="190" t="s">
        <v>132</v>
      </c>
      <c r="E414" s="35"/>
      <c r="F414" s="191" t="s">
        <v>655</v>
      </c>
      <c r="G414" s="35"/>
      <c r="H414" s="35"/>
      <c r="I414" s="187"/>
      <c r="J414" s="35"/>
      <c r="K414" s="35"/>
      <c r="L414" s="38"/>
      <c r="M414" s="214"/>
      <c r="N414" s="215"/>
      <c r="O414" s="216"/>
      <c r="P414" s="216"/>
      <c r="Q414" s="216"/>
      <c r="R414" s="216"/>
      <c r="S414" s="216"/>
      <c r="T414" s="217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T414" s="16" t="s">
        <v>132</v>
      </c>
      <c r="AU414" s="16" t="s">
        <v>82</v>
      </c>
    </row>
    <row r="415" spans="1:65" s="2" customFormat="1" ht="6.95" customHeight="1">
      <c r="A415" s="33"/>
      <c r="B415" s="46"/>
      <c r="C415" s="47"/>
      <c r="D415" s="47"/>
      <c r="E415" s="47"/>
      <c r="F415" s="47"/>
      <c r="G415" s="47"/>
      <c r="H415" s="47"/>
      <c r="I415" s="47"/>
      <c r="J415" s="47"/>
      <c r="K415" s="47"/>
      <c r="L415" s="38"/>
      <c r="M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</row>
  </sheetData>
  <sheetProtection algorithmName="SHA-512" hashValue="WGCirfBnRY8awId9v1k64mYZtsX3t+b6+NflU96PoEqEpxbwlWGIexOxwXQvxOXosswxVq8JmK+jYelwsuK+BA==" saltValue="wurcz61XDudo0P59hzbMvRkK/E9u4EQaBTPO+/QPudVkXQpavMMK2t0VBK0/YoMW5vc4IyRfyP6q02eeFv4khA==" spinCount="100000" sheet="1" objects="1" scenarios="1" formatColumns="0" formatRows="0" autoFilter="0"/>
  <autoFilter ref="C87:K414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/>
    <hyperlink ref="F97" r:id="rId2"/>
    <hyperlink ref="F101" r:id="rId3"/>
    <hyperlink ref="F104" r:id="rId4"/>
    <hyperlink ref="F108" r:id="rId5"/>
    <hyperlink ref="F112" r:id="rId6"/>
    <hyperlink ref="F118" r:id="rId7"/>
    <hyperlink ref="F123" r:id="rId8"/>
    <hyperlink ref="F129" r:id="rId9"/>
    <hyperlink ref="F133" r:id="rId10"/>
    <hyperlink ref="F138" r:id="rId11"/>
    <hyperlink ref="F142" r:id="rId12"/>
    <hyperlink ref="F148" r:id="rId13"/>
    <hyperlink ref="F152" r:id="rId14"/>
    <hyperlink ref="F156" r:id="rId15"/>
    <hyperlink ref="F160" r:id="rId16"/>
    <hyperlink ref="F165" r:id="rId17"/>
    <hyperlink ref="F169" r:id="rId18"/>
    <hyperlink ref="F173" r:id="rId19"/>
    <hyperlink ref="F177" r:id="rId20"/>
    <hyperlink ref="F183" r:id="rId21"/>
    <hyperlink ref="F187" r:id="rId22"/>
    <hyperlink ref="F192" r:id="rId23"/>
    <hyperlink ref="F197" r:id="rId24"/>
    <hyperlink ref="F202" r:id="rId25"/>
    <hyperlink ref="F209" r:id="rId26"/>
    <hyperlink ref="F215" r:id="rId27"/>
    <hyperlink ref="F219" r:id="rId28"/>
    <hyperlink ref="F223" r:id="rId29"/>
    <hyperlink ref="F229" r:id="rId30"/>
    <hyperlink ref="F234" r:id="rId31"/>
    <hyperlink ref="F239" r:id="rId32"/>
    <hyperlink ref="F244" r:id="rId33"/>
    <hyperlink ref="F249" r:id="rId34"/>
    <hyperlink ref="F254" r:id="rId35"/>
    <hyperlink ref="F267" r:id="rId36"/>
    <hyperlink ref="F273" r:id="rId37"/>
    <hyperlink ref="F279" r:id="rId38"/>
    <hyperlink ref="F285" r:id="rId39"/>
    <hyperlink ref="F289" r:id="rId40"/>
    <hyperlink ref="F296" r:id="rId41"/>
    <hyperlink ref="F303" r:id="rId42"/>
    <hyperlink ref="F309" r:id="rId43"/>
    <hyperlink ref="F313" r:id="rId44"/>
    <hyperlink ref="F321" r:id="rId45"/>
    <hyperlink ref="F334" r:id="rId46"/>
    <hyperlink ref="F338" r:id="rId47"/>
    <hyperlink ref="F347" r:id="rId48"/>
    <hyperlink ref="F352" r:id="rId49"/>
    <hyperlink ref="F358" r:id="rId50"/>
    <hyperlink ref="F363" r:id="rId51"/>
    <hyperlink ref="F367" r:id="rId52"/>
    <hyperlink ref="F370" r:id="rId53"/>
    <hyperlink ref="F379" r:id="rId54"/>
    <hyperlink ref="F384" r:id="rId55"/>
    <hyperlink ref="F389" r:id="rId56"/>
    <hyperlink ref="F394" r:id="rId57"/>
    <hyperlink ref="F398" r:id="rId58"/>
    <hyperlink ref="F402" r:id="rId59"/>
    <hyperlink ref="F406" r:id="rId60"/>
    <hyperlink ref="F411" r:id="rId61"/>
    <hyperlink ref="F414" r:id="rId6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5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90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Společná zařízení v k.ú. Hnátnice - Polní cesta H4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91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656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86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23. 3. 2023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ROUND(J88,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ROUND((SUM(BE88:BE256)),  2)</f>
        <v>0</v>
      </c>
      <c r="G33" s="33"/>
      <c r="H33" s="33"/>
      <c r="I33" s="117">
        <v>0.21</v>
      </c>
      <c r="J33" s="116">
        <f>ROUND(((SUM(BE88:BE256))*I33),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ROUND((SUM(BF88:BF256)),  2)</f>
        <v>0</v>
      </c>
      <c r="G34" s="33"/>
      <c r="H34" s="33"/>
      <c r="I34" s="117">
        <v>0.15</v>
      </c>
      <c r="J34" s="116">
        <f>ROUND(((SUM(BF88:BF256))*I34),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ROUND((SUM(BG88:BG256)),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ROUND((SUM(BH88:BH256)),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ROUND((SUM(BI88:BI256)),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Společná zařízení v k.ú. Hnátnice - Polní cesta H4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SO-102a - Příkop nerealizované PC V6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23. 3. 2023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Ústí nad Orlicí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94</v>
      </c>
      <c r="D57" s="130"/>
      <c r="E57" s="130"/>
      <c r="F57" s="130"/>
      <c r="G57" s="130"/>
      <c r="H57" s="130"/>
      <c r="I57" s="130"/>
      <c r="J57" s="131" t="s">
        <v>95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J88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96</v>
      </c>
    </row>
    <row r="60" spans="1:47" s="9" customFormat="1" ht="24.95" customHeight="1">
      <c r="B60" s="133"/>
      <c r="C60" s="134"/>
      <c r="D60" s="135" t="s">
        <v>97</v>
      </c>
      <c r="E60" s="136"/>
      <c r="F60" s="136"/>
      <c r="G60" s="136"/>
      <c r="H60" s="136"/>
      <c r="I60" s="136"/>
      <c r="J60" s="137">
        <f>J89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98</v>
      </c>
      <c r="E61" s="142"/>
      <c r="F61" s="142"/>
      <c r="G61" s="142"/>
      <c r="H61" s="142"/>
      <c r="I61" s="142"/>
      <c r="J61" s="143">
        <f>J90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99</v>
      </c>
      <c r="E62" s="142"/>
      <c r="F62" s="142"/>
      <c r="G62" s="142"/>
      <c r="H62" s="142"/>
      <c r="I62" s="142"/>
      <c r="J62" s="143">
        <f>J162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100</v>
      </c>
      <c r="E63" s="142"/>
      <c r="F63" s="142"/>
      <c r="G63" s="142"/>
      <c r="H63" s="142"/>
      <c r="I63" s="142"/>
      <c r="J63" s="143">
        <f>J174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101</v>
      </c>
      <c r="E64" s="142"/>
      <c r="F64" s="142"/>
      <c r="G64" s="142"/>
      <c r="H64" s="142"/>
      <c r="I64" s="142"/>
      <c r="J64" s="143">
        <f>J200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103</v>
      </c>
      <c r="E65" s="142"/>
      <c r="F65" s="142"/>
      <c r="G65" s="142"/>
      <c r="H65" s="142"/>
      <c r="I65" s="142"/>
      <c r="J65" s="143">
        <f>J211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105</v>
      </c>
      <c r="E66" s="142"/>
      <c r="F66" s="142"/>
      <c r="G66" s="142"/>
      <c r="H66" s="142"/>
      <c r="I66" s="142"/>
      <c r="J66" s="143">
        <f>J226</f>
        <v>0</v>
      </c>
      <c r="K66" s="140"/>
      <c r="L66" s="144"/>
    </row>
    <row r="67" spans="1:31" s="9" customFormat="1" ht="24.95" customHeight="1">
      <c r="B67" s="133"/>
      <c r="C67" s="134"/>
      <c r="D67" s="135" t="s">
        <v>657</v>
      </c>
      <c r="E67" s="136"/>
      <c r="F67" s="136"/>
      <c r="G67" s="136"/>
      <c r="H67" s="136"/>
      <c r="I67" s="136"/>
      <c r="J67" s="137">
        <f>J234</f>
        <v>0</v>
      </c>
      <c r="K67" s="134"/>
      <c r="L67" s="138"/>
    </row>
    <row r="68" spans="1:31" s="10" customFormat="1" ht="19.899999999999999" customHeight="1">
      <c r="B68" s="139"/>
      <c r="C68" s="140"/>
      <c r="D68" s="141" t="s">
        <v>658</v>
      </c>
      <c r="E68" s="142"/>
      <c r="F68" s="142"/>
      <c r="G68" s="142"/>
      <c r="H68" s="142"/>
      <c r="I68" s="142"/>
      <c r="J68" s="143">
        <f>J235</f>
        <v>0</v>
      </c>
      <c r="K68" s="140"/>
      <c r="L68" s="144"/>
    </row>
    <row r="69" spans="1:31" s="2" customFormat="1" ht="21.75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4" spans="1:31" s="2" customFormat="1" ht="6.95" customHeight="1">
      <c r="A74" s="33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24.95" customHeight="1">
      <c r="A75" s="33"/>
      <c r="B75" s="34"/>
      <c r="C75" s="22" t="s">
        <v>106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16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46" t="str">
        <f>E7</f>
        <v>Společná zařízení v k.ú. Hnátnice - Polní cesta H4</v>
      </c>
      <c r="F78" s="347"/>
      <c r="G78" s="347"/>
      <c r="H78" s="347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91</v>
      </c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18" t="str">
        <f>E9</f>
        <v>SO-102a - Příkop nerealizované PC V6</v>
      </c>
      <c r="F80" s="348"/>
      <c r="G80" s="348"/>
      <c r="H80" s="348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F12</f>
        <v xml:space="preserve"> </v>
      </c>
      <c r="G82" s="35"/>
      <c r="H82" s="35"/>
      <c r="I82" s="28" t="s">
        <v>23</v>
      </c>
      <c r="J82" s="58" t="str">
        <f>IF(J12="","",J12)</f>
        <v>23. 3. 2023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25</v>
      </c>
      <c r="D84" s="35"/>
      <c r="E84" s="35"/>
      <c r="F84" s="26" t="str">
        <f>E15</f>
        <v>ČR-SPÚ, Pobočka Ústí nad Orlicí</v>
      </c>
      <c r="G84" s="35"/>
      <c r="H84" s="35"/>
      <c r="I84" s="28" t="s">
        <v>31</v>
      </c>
      <c r="J84" s="31" t="str">
        <f>E21</f>
        <v>Agroprojekce Litomyšl, s.r.o.</v>
      </c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29</v>
      </c>
      <c r="D85" s="35"/>
      <c r="E85" s="35"/>
      <c r="F85" s="26" t="str">
        <f>IF(E18="","",E18)</f>
        <v>Vyplň údaj</v>
      </c>
      <c r="G85" s="35"/>
      <c r="H85" s="35"/>
      <c r="I85" s="28" t="s">
        <v>34</v>
      </c>
      <c r="J85" s="31" t="str">
        <f>E24</f>
        <v xml:space="preserve"> </v>
      </c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0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45"/>
      <c r="B87" s="146"/>
      <c r="C87" s="147" t="s">
        <v>107</v>
      </c>
      <c r="D87" s="148" t="s">
        <v>56</v>
      </c>
      <c r="E87" s="148" t="s">
        <v>52</v>
      </c>
      <c r="F87" s="148" t="s">
        <v>53</v>
      </c>
      <c r="G87" s="148" t="s">
        <v>108</v>
      </c>
      <c r="H87" s="148" t="s">
        <v>109</v>
      </c>
      <c r="I87" s="148" t="s">
        <v>110</v>
      </c>
      <c r="J87" s="148" t="s">
        <v>95</v>
      </c>
      <c r="K87" s="149" t="s">
        <v>111</v>
      </c>
      <c r="L87" s="150"/>
      <c r="M87" s="67" t="s">
        <v>19</v>
      </c>
      <c r="N87" s="68" t="s">
        <v>41</v>
      </c>
      <c r="O87" s="68" t="s">
        <v>112</v>
      </c>
      <c r="P87" s="68" t="s">
        <v>113</v>
      </c>
      <c r="Q87" s="68" t="s">
        <v>114</v>
      </c>
      <c r="R87" s="68" t="s">
        <v>115</v>
      </c>
      <c r="S87" s="68" t="s">
        <v>116</v>
      </c>
      <c r="T87" s="69" t="s">
        <v>117</v>
      </c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</row>
    <row r="88" spans="1:65" s="2" customFormat="1" ht="22.9" customHeight="1">
      <c r="A88" s="33"/>
      <c r="B88" s="34"/>
      <c r="C88" s="74" t="s">
        <v>118</v>
      </c>
      <c r="D88" s="35"/>
      <c r="E88" s="35"/>
      <c r="F88" s="35"/>
      <c r="G88" s="35"/>
      <c r="H88" s="35"/>
      <c r="I88" s="35"/>
      <c r="J88" s="151">
        <f>BK88</f>
        <v>0</v>
      </c>
      <c r="K88" s="35"/>
      <c r="L88" s="38"/>
      <c r="M88" s="70"/>
      <c r="N88" s="152"/>
      <c r="O88" s="71"/>
      <c r="P88" s="153">
        <f>P89+P234</f>
        <v>0</v>
      </c>
      <c r="Q88" s="71"/>
      <c r="R88" s="153">
        <f>R89+R234</f>
        <v>49.666680369999995</v>
      </c>
      <c r="S88" s="71"/>
      <c r="T88" s="154">
        <f>T89+T234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96</v>
      </c>
      <c r="BK88" s="155">
        <f>BK89+BK234</f>
        <v>0</v>
      </c>
    </row>
    <row r="89" spans="1:65" s="12" customFormat="1" ht="25.9" customHeight="1">
      <c r="B89" s="156"/>
      <c r="C89" s="157"/>
      <c r="D89" s="158" t="s">
        <v>70</v>
      </c>
      <c r="E89" s="159" t="s">
        <v>119</v>
      </c>
      <c r="F89" s="159" t="s">
        <v>120</v>
      </c>
      <c r="G89" s="157"/>
      <c r="H89" s="157"/>
      <c r="I89" s="160"/>
      <c r="J89" s="161">
        <f>BK89</f>
        <v>0</v>
      </c>
      <c r="K89" s="157"/>
      <c r="L89" s="162"/>
      <c r="M89" s="163"/>
      <c r="N89" s="164"/>
      <c r="O89" s="164"/>
      <c r="P89" s="165">
        <f>P90+P162+P174+P200+P211+P226</f>
        <v>0</v>
      </c>
      <c r="Q89" s="164"/>
      <c r="R89" s="165">
        <f>R90+R162+R174+R200+R211+R226</f>
        <v>49.293193869999996</v>
      </c>
      <c r="S89" s="164"/>
      <c r="T89" s="166">
        <f>T90+T162+T174+T200+T211+T226</f>
        <v>0</v>
      </c>
      <c r="AR89" s="167" t="s">
        <v>79</v>
      </c>
      <c r="AT89" s="168" t="s">
        <v>70</v>
      </c>
      <c r="AU89" s="168" t="s">
        <v>71</v>
      </c>
      <c r="AY89" s="167" t="s">
        <v>121</v>
      </c>
      <c r="BK89" s="169">
        <f>BK90+BK162+BK174+BK200+BK211+BK226</f>
        <v>0</v>
      </c>
    </row>
    <row r="90" spans="1:65" s="12" customFormat="1" ht="22.9" customHeight="1">
      <c r="B90" s="156"/>
      <c r="C90" s="157"/>
      <c r="D90" s="158" t="s">
        <v>70</v>
      </c>
      <c r="E90" s="170" t="s">
        <v>79</v>
      </c>
      <c r="F90" s="170" t="s">
        <v>122</v>
      </c>
      <c r="G90" s="157"/>
      <c r="H90" s="157"/>
      <c r="I90" s="160"/>
      <c r="J90" s="171">
        <f>BK90</f>
        <v>0</v>
      </c>
      <c r="K90" s="157"/>
      <c r="L90" s="162"/>
      <c r="M90" s="163"/>
      <c r="N90" s="164"/>
      <c r="O90" s="164"/>
      <c r="P90" s="165">
        <f>SUM(P91:P161)</f>
        <v>0</v>
      </c>
      <c r="Q90" s="164"/>
      <c r="R90" s="165">
        <f>SUM(R91:R161)</f>
        <v>4.7888409999999997</v>
      </c>
      <c r="S90" s="164"/>
      <c r="T90" s="166">
        <f>SUM(T91:T161)</f>
        <v>0</v>
      </c>
      <c r="AR90" s="167" t="s">
        <v>79</v>
      </c>
      <c r="AT90" s="168" t="s">
        <v>70</v>
      </c>
      <c r="AU90" s="168" t="s">
        <v>79</v>
      </c>
      <c r="AY90" s="167" t="s">
        <v>121</v>
      </c>
      <c r="BK90" s="169">
        <f>SUM(BK91:BK161)</f>
        <v>0</v>
      </c>
    </row>
    <row r="91" spans="1:65" s="2" customFormat="1" ht="16.5" customHeight="1">
      <c r="A91" s="33"/>
      <c r="B91" s="34"/>
      <c r="C91" s="172" t="s">
        <v>79</v>
      </c>
      <c r="D91" s="172" t="s">
        <v>123</v>
      </c>
      <c r="E91" s="173" t="s">
        <v>162</v>
      </c>
      <c r="F91" s="174" t="s">
        <v>163</v>
      </c>
      <c r="G91" s="175" t="s">
        <v>126</v>
      </c>
      <c r="H91" s="176">
        <v>592</v>
      </c>
      <c r="I91" s="177"/>
      <c r="J91" s="178">
        <f>ROUND(I91*H91,2)</f>
        <v>0</v>
      </c>
      <c r="K91" s="174" t="s">
        <v>127</v>
      </c>
      <c r="L91" s="38"/>
      <c r="M91" s="179" t="s">
        <v>19</v>
      </c>
      <c r="N91" s="180" t="s">
        <v>42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128</v>
      </c>
      <c r="AT91" s="183" t="s">
        <v>123</v>
      </c>
      <c r="AU91" s="183" t="s">
        <v>82</v>
      </c>
      <c r="AY91" s="16" t="s">
        <v>121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128</v>
      </c>
      <c r="BM91" s="183" t="s">
        <v>659</v>
      </c>
    </row>
    <row r="92" spans="1:65" s="2" customFormat="1" ht="11.25">
      <c r="A92" s="33"/>
      <c r="B92" s="34"/>
      <c r="C92" s="35"/>
      <c r="D92" s="185" t="s">
        <v>130</v>
      </c>
      <c r="E92" s="35"/>
      <c r="F92" s="186" t="s">
        <v>165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130</v>
      </c>
      <c r="AU92" s="16" t="s">
        <v>82</v>
      </c>
    </row>
    <row r="93" spans="1:65" s="2" customFormat="1" ht="11.25">
      <c r="A93" s="33"/>
      <c r="B93" s="34"/>
      <c r="C93" s="35"/>
      <c r="D93" s="190" t="s">
        <v>132</v>
      </c>
      <c r="E93" s="35"/>
      <c r="F93" s="191" t="s">
        <v>166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132</v>
      </c>
      <c r="AU93" s="16" t="s">
        <v>82</v>
      </c>
    </row>
    <row r="94" spans="1:65" s="13" customFormat="1" ht="11.25">
      <c r="B94" s="192"/>
      <c r="C94" s="193"/>
      <c r="D94" s="185" t="s">
        <v>134</v>
      </c>
      <c r="E94" s="194" t="s">
        <v>19</v>
      </c>
      <c r="F94" s="195" t="s">
        <v>660</v>
      </c>
      <c r="G94" s="193"/>
      <c r="H94" s="196">
        <v>592</v>
      </c>
      <c r="I94" s="197"/>
      <c r="J94" s="193"/>
      <c r="K94" s="193"/>
      <c r="L94" s="198"/>
      <c r="M94" s="199"/>
      <c r="N94" s="200"/>
      <c r="O94" s="200"/>
      <c r="P94" s="200"/>
      <c r="Q94" s="200"/>
      <c r="R94" s="200"/>
      <c r="S94" s="200"/>
      <c r="T94" s="201"/>
      <c r="AT94" s="202" t="s">
        <v>134</v>
      </c>
      <c r="AU94" s="202" t="s">
        <v>82</v>
      </c>
      <c r="AV94" s="13" t="s">
        <v>82</v>
      </c>
      <c r="AW94" s="13" t="s">
        <v>33</v>
      </c>
      <c r="AX94" s="13" t="s">
        <v>79</v>
      </c>
      <c r="AY94" s="202" t="s">
        <v>121</v>
      </c>
    </row>
    <row r="95" spans="1:65" s="2" customFormat="1" ht="21.75" customHeight="1">
      <c r="A95" s="33"/>
      <c r="B95" s="34"/>
      <c r="C95" s="172" t="s">
        <v>82</v>
      </c>
      <c r="D95" s="172" t="s">
        <v>123</v>
      </c>
      <c r="E95" s="173" t="s">
        <v>171</v>
      </c>
      <c r="F95" s="174" t="s">
        <v>172</v>
      </c>
      <c r="G95" s="175" t="s">
        <v>173</v>
      </c>
      <c r="H95" s="176">
        <v>178</v>
      </c>
      <c r="I95" s="177"/>
      <c r="J95" s="178">
        <f>ROUND(I95*H95,2)</f>
        <v>0</v>
      </c>
      <c r="K95" s="174" t="s">
        <v>127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128</v>
      </c>
      <c r="AT95" s="183" t="s">
        <v>123</v>
      </c>
      <c r="AU95" s="183" t="s">
        <v>82</v>
      </c>
      <c r="AY95" s="16" t="s">
        <v>121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128</v>
      </c>
      <c r="BM95" s="183" t="s">
        <v>661</v>
      </c>
    </row>
    <row r="96" spans="1:65" s="2" customFormat="1" ht="11.25">
      <c r="A96" s="33"/>
      <c r="B96" s="34"/>
      <c r="C96" s="35"/>
      <c r="D96" s="185" t="s">
        <v>130</v>
      </c>
      <c r="E96" s="35"/>
      <c r="F96" s="186" t="s">
        <v>175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130</v>
      </c>
      <c r="AU96" s="16" t="s">
        <v>82</v>
      </c>
    </row>
    <row r="97" spans="1:65" s="2" customFormat="1" ht="11.25">
      <c r="A97" s="33"/>
      <c r="B97" s="34"/>
      <c r="C97" s="35"/>
      <c r="D97" s="190" t="s">
        <v>132</v>
      </c>
      <c r="E97" s="35"/>
      <c r="F97" s="191" t="s">
        <v>176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132</v>
      </c>
      <c r="AU97" s="16" t="s">
        <v>82</v>
      </c>
    </row>
    <row r="98" spans="1:65" s="13" customFormat="1" ht="11.25">
      <c r="B98" s="192"/>
      <c r="C98" s="193"/>
      <c r="D98" s="185" t="s">
        <v>134</v>
      </c>
      <c r="E98" s="194" t="s">
        <v>19</v>
      </c>
      <c r="F98" s="195" t="s">
        <v>662</v>
      </c>
      <c r="G98" s="193"/>
      <c r="H98" s="196">
        <v>178</v>
      </c>
      <c r="I98" s="197"/>
      <c r="J98" s="193"/>
      <c r="K98" s="193"/>
      <c r="L98" s="198"/>
      <c r="M98" s="199"/>
      <c r="N98" s="200"/>
      <c r="O98" s="200"/>
      <c r="P98" s="200"/>
      <c r="Q98" s="200"/>
      <c r="R98" s="200"/>
      <c r="S98" s="200"/>
      <c r="T98" s="201"/>
      <c r="AT98" s="202" t="s">
        <v>134</v>
      </c>
      <c r="AU98" s="202" t="s">
        <v>82</v>
      </c>
      <c r="AV98" s="13" t="s">
        <v>82</v>
      </c>
      <c r="AW98" s="13" t="s">
        <v>33</v>
      </c>
      <c r="AX98" s="13" t="s">
        <v>79</v>
      </c>
      <c r="AY98" s="202" t="s">
        <v>121</v>
      </c>
    </row>
    <row r="99" spans="1:65" s="2" customFormat="1" ht="21.75" customHeight="1">
      <c r="A99" s="33"/>
      <c r="B99" s="34"/>
      <c r="C99" s="172" t="s">
        <v>142</v>
      </c>
      <c r="D99" s="172" t="s">
        <v>123</v>
      </c>
      <c r="E99" s="173" t="s">
        <v>663</v>
      </c>
      <c r="F99" s="174" t="s">
        <v>664</v>
      </c>
      <c r="G99" s="175" t="s">
        <v>173</v>
      </c>
      <c r="H99" s="176">
        <v>16.992000000000001</v>
      </c>
      <c r="I99" s="177"/>
      <c r="J99" s="178">
        <f>ROUND(I99*H99,2)</f>
        <v>0</v>
      </c>
      <c r="K99" s="174" t="s">
        <v>127</v>
      </c>
      <c r="L99" s="38"/>
      <c r="M99" s="179" t="s">
        <v>19</v>
      </c>
      <c r="N99" s="180" t="s">
        <v>42</v>
      </c>
      <c r="O99" s="63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3" t="s">
        <v>128</v>
      </c>
      <c r="AT99" s="183" t="s">
        <v>123</v>
      </c>
      <c r="AU99" s="183" t="s">
        <v>82</v>
      </c>
      <c r="AY99" s="16" t="s">
        <v>121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6" t="s">
        <v>79</v>
      </c>
      <c r="BK99" s="184">
        <f>ROUND(I99*H99,2)</f>
        <v>0</v>
      </c>
      <c r="BL99" s="16" t="s">
        <v>128</v>
      </c>
      <c r="BM99" s="183" t="s">
        <v>665</v>
      </c>
    </row>
    <row r="100" spans="1:65" s="2" customFormat="1" ht="19.5">
      <c r="A100" s="33"/>
      <c r="B100" s="34"/>
      <c r="C100" s="35"/>
      <c r="D100" s="185" t="s">
        <v>130</v>
      </c>
      <c r="E100" s="35"/>
      <c r="F100" s="186" t="s">
        <v>666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130</v>
      </c>
      <c r="AU100" s="16" t="s">
        <v>82</v>
      </c>
    </row>
    <row r="101" spans="1:65" s="2" customFormat="1" ht="11.25">
      <c r="A101" s="33"/>
      <c r="B101" s="34"/>
      <c r="C101" s="35"/>
      <c r="D101" s="190" t="s">
        <v>132</v>
      </c>
      <c r="E101" s="35"/>
      <c r="F101" s="191" t="s">
        <v>667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132</v>
      </c>
      <c r="AU101" s="16" t="s">
        <v>82</v>
      </c>
    </row>
    <row r="102" spans="1:65" s="13" customFormat="1" ht="11.25">
      <c r="B102" s="192"/>
      <c r="C102" s="193"/>
      <c r="D102" s="185" t="s">
        <v>134</v>
      </c>
      <c r="E102" s="194" t="s">
        <v>19</v>
      </c>
      <c r="F102" s="195" t="s">
        <v>668</v>
      </c>
      <c r="G102" s="193"/>
      <c r="H102" s="196">
        <v>13.391999999999999</v>
      </c>
      <c r="I102" s="197"/>
      <c r="J102" s="193"/>
      <c r="K102" s="193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134</v>
      </c>
      <c r="AU102" s="202" t="s">
        <v>82</v>
      </c>
      <c r="AV102" s="13" t="s">
        <v>82</v>
      </c>
      <c r="AW102" s="13" t="s">
        <v>33</v>
      </c>
      <c r="AX102" s="13" t="s">
        <v>71</v>
      </c>
      <c r="AY102" s="202" t="s">
        <v>121</v>
      </c>
    </row>
    <row r="103" spans="1:65" s="13" customFormat="1" ht="11.25">
      <c r="B103" s="192"/>
      <c r="C103" s="193"/>
      <c r="D103" s="185" t="s">
        <v>134</v>
      </c>
      <c r="E103" s="194" t="s">
        <v>19</v>
      </c>
      <c r="F103" s="195" t="s">
        <v>669</v>
      </c>
      <c r="G103" s="193"/>
      <c r="H103" s="196">
        <v>3.6</v>
      </c>
      <c r="I103" s="197"/>
      <c r="J103" s="193"/>
      <c r="K103" s="193"/>
      <c r="L103" s="198"/>
      <c r="M103" s="199"/>
      <c r="N103" s="200"/>
      <c r="O103" s="200"/>
      <c r="P103" s="200"/>
      <c r="Q103" s="200"/>
      <c r="R103" s="200"/>
      <c r="S103" s="200"/>
      <c r="T103" s="201"/>
      <c r="AT103" s="202" t="s">
        <v>134</v>
      </c>
      <c r="AU103" s="202" t="s">
        <v>82</v>
      </c>
      <c r="AV103" s="13" t="s">
        <v>82</v>
      </c>
      <c r="AW103" s="13" t="s">
        <v>33</v>
      </c>
      <c r="AX103" s="13" t="s">
        <v>71</v>
      </c>
      <c r="AY103" s="202" t="s">
        <v>121</v>
      </c>
    </row>
    <row r="104" spans="1:65" s="2" customFormat="1" ht="21.75" customHeight="1">
      <c r="A104" s="33"/>
      <c r="B104" s="34"/>
      <c r="C104" s="172" t="s">
        <v>128</v>
      </c>
      <c r="D104" s="172" t="s">
        <v>123</v>
      </c>
      <c r="E104" s="173" t="s">
        <v>670</v>
      </c>
      <c r="F104" s="174" t="s">
        <v>671</v>
      </c>
      <c r="G104" s="175" t="s">
        <v>173</v>
      </c>
      <c r="H104" s="176">
        <v>12.281000000000001</v>
      </c>
      <c r="I104" s="177"/>
      <c r="J104" s="178">
        <f>ROUND(I104*H104,2)</f>
        <v>0</v>
      </c>
      <c r="K104" s="174" t="s">
        <v>127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128</v>
      </c>
      <c r="AT104" s="183" t="s">
        <v>123</v>
      </c>
      <c r="AU104" s="183" t="s">
        <v>82</v>
      </c>
      <c r="AY104" s="16" t="s">
        <v>121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128</v>
      </c>
      <c r="BM104" s="183" t="s">
        <v>672</v>
      </c>
    </row>
    <row r="105" spans="1:65" s="2" customFormat="1" ht="19.5">
      <c r="A105" s="33"/>
      <c r="B105" s="34"/>
      <c r="C105" s="35"/>
      <c r="D105" s="185" t="s">
        <v>130</v>
      </c>
      <c r="E105" s="35"/>
      <c r="F105" s="186" t="s">
        <v>673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130</v>
      </c>
      <c r="AU105" s="16" t="s">
        <v>82</v>
      </c>
    </row>
    <row r="106" spans="1:65" s="2" customFormat="1" ht="11.25">
      <c r="A106" s="33"/>
      <c r="B106" s="34"/>
      <c r="C106" s="35"/>
      <c r="D106" s="190" t="s">
        <v>132</v>
      </c>
      <c r="E106" s="35"/>
      <c r="F106" s="191" t="s">
        <v>674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132</v>
      </c>
      <c r="AU106" s="16" t="s">
        <v>82</v>
      </c>
    </row>
    <row r="107" spans="1:65" s="13" customFormat="1" ht="11.25">
      <c r="B107" s="192"/>
      <c r="C107" s="193"/>
      <c r="D107" s="185" t="s">
        <v>134</v>
      </c>
      <c r="E107" s="194" t="s">
        <v>19</v>
      </c>
      <c r="F107" s="195" t="s">
        <v>675</v>
      </c>
      <c r="G107" s="193"/>
      <c r="H107" s="196">
        <v>5.6210000000000004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134</v>
      </c>
      <c r="AU107" s="202" t="s">
        <v>82</v>
      </c>
      <c r="AV107" s="13" t="s">
        <v>82</v>
      </c>
      <c r="AW107" s="13" t="s">
        <v>33</v>
      </c>
      <c r="AX107" s="13" t="s">
        <v>71</v>
      </c>
      <c r="AY107" s="202" t="s">
        <v>121</v>
      </c>
    </row>
    <row r="108" spans="1:65" s="13" customFormat="1" ht="11.25">
      <c r="B108" s="192"/>
      <c r="C108" s="193"/>
      <c r="D108" s="185" t="s">
        <v>134</v>
      </c>
      <c r="E108" s="194" t="s">
        <v>19</v>
      </c>
      <c r="F108" s="195" t="s">
        <v>676</v>
      </c>
      <c r="G108" s="193"/>
      <c r="H108" s="196">
        <v>6.66</v>
      </c>
      <c r="I108" s="197"/>
      <c r="J108" s="193"/>
      <c r="K108" s="193"/>
      <c r="L108" s="198"/>
      <c r="M108" s="199"/>
      <c r="N108" s="200"/>
      <c r="O108" s="200"/>
      <c r="P108" s="200"/>
      <c r="Q108" s="200"/>
      <c r="R108" s="200"/>
      <c r="S108" s="200"/>
      <c r="T108" s="201"/>
      <c r="AT108" s="202" t="s">
        <v>134</v>
      </c>
      <c r="AU108" s="202" t="s">
        <v>82</v>
      </c>
      <c r="AV108" s="13" t="s">
        <v>82</v>
      </c>
      <c r="AW108" s="13" t="s">
        <v>33</v>
      </c>
      <c r="AX108" s="13" t="s">
        <v>71</v>
      </c>
      <c r="AY108" s="202" t="s">
        <v>121</v>
      </c>
    </row>
    <row r="109" spans="1:65" s="2" customFormat="1" ht="21.75" customHeight="1">
      <c r="A109" s="33"/>
      <c r="B109" s="34"/>
      <c r="C109" s="172" t="s">
        <v>153</v>
      </c>
      <c r="D109" s="172" t="s">
        <v>123</v>
      </c>
      <c r="E109" s="173" t="s">
        <v>232</v>
      </c>
      <c r="F109" s="174" t="s">
        <v>233</v>
      </c>
      <c r="G109" s="175" t="s">
        <v>173</v>
      </c>
      <c r="H109" s="176">
        <v>41.5</v>
      </c>
      <c r="I109" s="177"/>
      <c r="J109" s="178">
        <f>ROUND(I109*H109,2)</f>
        <v>0</v>
      </c>
      <c r="K109" s="174" t="s">
        <v>127</v>
      </c>
      <c r="L109" s="38"/>
      <c r="M109" s="179" t="s">
        <v>19</v>
      </c>
      <c r="N109" s="180" t="s">
        <v>42</v>
      </c>
      <c r="O109" s="63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3" t="s">
        <v>128</v>
      </c>
      <c r="AT109" s="183" t="s">
        <v>123</v>
      </c>
      <c r="AU109" s="183" t="s">
        <v>82</v>
      </c>
      <c r="AY109" s="16" t="s">
        <v>121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6" t="s">
        <v>79</v>
      </c>
      <c r="BK109" s="184">
        <f>ROUND(I109*H109,2)</f>
        <v>0</v>
      </c>
      <c r="BL109" s="16" t="s">
        <v>128</v>
      </c>
      <c r="BM109" s="183" t="s">
        <v>677</v>
      </c>
    </row>
    <row r="110" spans="1:65" s="2" customFormat="1" ht="19.5">
      <c r="A110" s="33"/>
      <c r="B110" s="34"/>
      <c r="C110" s="35"/>
      <c r="D110" s="185" t="s">
        <v>130</v>
      </c>
      <c r="E110" s="35"/>
      <c r="F110" s="186" t="s">
        <v>235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130</v>
      </c>
      <c r="AU110" s="16" t="s">
        <v>82</v>
      </c>
    </row>
    <row r="111" spans="1:65" s="2" customFormat="1" ht="11.25">
      <c r="A111" s="33"/>
      <c r="B111" s="34"/>
      <c r="C111" s="35"/>
      <c r="D111" s="190" t="s">
        <v>132</v>
      </c>
      <c r="E111" s="35"/>
      <c r="F111" s="191" t="s">
        <v>236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132</v>
      </c>
      <c r="AU111" s="16" t="s">
        <v>82</v>
      </c>
    </row>
    <row r="112" spans="1:65" s="13" customFormat="1" ht="11.25">
      <c r="B112" s="192"/>
      <c r="C112" s="193"/>
      <c r="D112" s="185" t="s">
        <v>134</v>
      </c>
      <c r="E112" s="194" t="s">
        <v>19</v>
      </c>
      <c r="F112" s="195" t="s">
        <v>678</v>
      </c>
      <c r="G112" s="193"/>
      <c r="H112" s="196">
        <v>41.5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AT112" s="202" t="s">
        <v>134</v>
      </c>
      <c r="AU112" s="202" t="s">
        <v>82</v>
      </c>
      <c r="AV112" s="13" t="s">
        <v>82</v>
      </c>
      <c r="AW112" s="13" t="s">
        <v>33</v>
      </c>
      <c r="AX112" s="13" t="s">
        <v>79</v>
      </c>
      <c r="AY112" s="202" t="s">
        <v>121</v>
      </c>
    </row>
    <row r="113" spans="1:65" s="2" customFormat="1" ht="21.75" customHeight="1">
      <c r="A113" s="33"/>
      <c r="B113" s="34"/>
      <c r="C113" s="172" t="s">
        <v>161</v>
      </c>
      <c r="D113" s="172" t="s">
        <v>123</v>
      </c>
      <c r="E113" s="173" t="s">
        <v>247</v>
      </c>
      <c r="F113" s="174" t="s">
        <v>248</v>
      </c>
      <c r="G113" s="175" t="s">
        <v>173</v>
      </c>
      <c r="H113" s="176">
        <v>203.8</v>
      </c>
      <c r="I113" s="177"/>
      <c r="J113" s="178">
        <f>ROUND(I113*H113,2)</f>
        <v>0</v>
      </c>
      <c r="K113" s="174" t="s">
        <v>127</v>
      </c>
      <c r="L113" s="38"/>
      <c r="M113" s="179" t="s">
        <v>19</v>
      </c>
      <c r="N113" s="180" t="s">
        <v>42</v>
      </c>
      <c r="O113" s="63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3" t="s">
        <v>128</v>
      </c>
      <c r="AT113" s="183" t="s">
        <v>123</v>
      </c>
      <c r="AU113" s="183" t="s">
        <v>82</v>
      </c>
      <c r="AY113" s="16" t="s">
        <v>121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6" t="s">
        <v>79</v>
      </c>
      <c r="BK113" s="184">
        <f>ROUND(I113*H113,2)</f>
        <v>0</v>
      </c>
      <c r="BL113" s="16" t="s">
        <v>128</v>
      </c>
      <c r="BM113" s="183" t="s">
        <v>679</v>
      </c>
    </row>
    <row r="114" spans="1:65" s="2" customFormat="1" ht="19.5">
      <c r="A114" s="33"/>
      <c r="B114" s="34"/>
      <c r="C114" s="35"/>
      <c r="D114" s="185" t="s">
        <v>130</v>
      </c>
      <c r="E114" s="35"/>
      <c r="F114" s="186" t="s">
        <v>250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130</v>
      </c>
      <c r="AU114" s="16" t="s">
        <v>82</v>
      </c>
    </row>
    <row r="115" spans="1:65" s="2" customFormat="1" ht="11.25">
      <c r="A115" s="33"/>
      <c r="B115" s="34"/>
      <c r="C115" s="35"/>
      <c r="D115" s="190" t="s">
        <v>132</v>
      </c>
      <c r="E115" s="35"/>
      <c r="F115" s="191" t="s">
        <v>251</v>
      </c>
      <c r="G115" s="35"/>
      <c r="H115" s="35"/>
      <c r="I115" s="187"/>
      <c r="J115" s="35"/>
      <c r="K115" s="35"/>
      <c r="L115" s="38"/>
      <c r="M115" s="188"/>
      <c r="N115" s="189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132</v>
      </c>
      <c r="AU115" s="16" t="s">
        <v>82</v>
      </c>
    </row>
    <row r="116" spans="1:65" s="13" customFormat="1" ht="11.25">
      <c r="B116" s="192"/>
      <c r="C116" s="193"/>
      <c r="D116" s="185" t="s">
        <v>134</v>
      </c>
      <c r="E116" s="194" t="s">
        <v>19</v>
      </c>
      <c r="F116" s="195" t="s">
        <v>680</v>
      </c>
      <c r="G116" s="193"/>
      <c r="H116" s="196">
        <v>203.8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134</v>
      </c>
      <c r="AU116" s="202" t="s">
        <v>82</v>
      </c>
      <c r="AV116" s="13" t="s">
        <v>82</v>
      </c>
      <c r="AW116" s="13" t="s">
        <v>33</v>
      </c>
      <c r="AX116" s="13" t="s">
        <v>79</v>
      </c>
      <c r="AY116" s="202" t="s">
        <v>121</v>
      </c>
    </row>
    <row r="117" spans="1:65" s="2" customFormat="1" ht="16.5" customHeight="1">
      <c r="A117" s="33"/>
      <c r="B117" s="34"/>
      <c r="C117" s="172" t="s">
        <v>170</v>
      </c>
      <c r="D117" s="172" t="s">
        <v>123</v>
      </c>
      <c r="E117" s="173" t="s">
        <v>254</v>
      </c>
      <c r="F117" s="174" t="s">
        <v>255</v>
      </c>
      <c r="G117" s="175" t="s">
        <v>173</v>
      </c>
      <c r="H117" s="176">
        <v>67.3</v>
      </c>
      <c r="I117" s="177"/>
      <c r="J117" s="178">
        <f>ROUND(I117*H117,2)</f>
        <v>0</v>
      </c>
      <c r="K117" s="174" t="s">
        <v>127</v>
      </c>
      <c r="L117" s="38"/>
      <c r="M117" s="179" t="s">
        <v>19</v>
      </c>
      <c r="N117" s="180" t="s">
        <v>42</v>
      </c>
      <c r="O117" s="63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3" t="s">
        <v>128</v>
      </c>
      <c r="AT117" s="183" t="s">
        <v>123</v>
      </c>
      <c r="AU117" s="183" t="s">
        <v>82</v>
      </c>
      <c r="AY117" s="16" t="s">
        <v>121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79</v>
      </c>
      <c r="BK117" s="184">
        <f>ROUND(I117*H117,2)</f>
        <v>0</v>
      </c>
      <c r="BL117" s="16" t="s">
        <v>128</v>
      </c>
      <c r="BM117" s="183" t="s">
        <v>681</v>
      </c>
    </row>
    <row r="118" spans="1:65" s="2" customFormat="1" ht="19.5">
      <c r="A118" s="33"/>
      <c r="B118" s="34"/>
      <c r="C118" s="35"/>
      <c r="D118" s="185" t="s">
        <v>130</v>
      </c>
      <c r="E118" s="35"/>
      <c r="F118" s="186" t="s">
        <v>257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130</v>
      </c>
      <c r="AU118" s="16" t="s">
        <v>82</v>
      </c>
    </row>
    <row r="119" spans="1:65" s="2" customFormat="1" ht="11.25">
      <c r="A119" s="33"/>
      <c r="B119" s="34"/>
      <c r="C119" s="35"/>
      <c r="D119" s="190" t="s">
        <v>132</v>
      </c>
      <c r="E119" s="35"/>
      <c r="F119" s="191" t="s">
        <v>258</v>
      </c>
      <c r="G119" s="35"/>
      <c r="H119" s="35"/>
      <c r="I119" s="187"/>
      <c r="J119" s="35"/>
      <c r="K119" s="35"/>
      <c r="L119" s="38"/>
      <c r="M119" s="188"/>
      <c r="N119" s="189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132</v>
      </c>
      <c r="AU119" s="16" t="s">
        <v>82</v>
      </c>
    </row>
    <row r="120" spans="1:65" s="13" customFormat="1" ht="11.25">
      <c r="B120" s="192"/>
      <c r="C120" s="193"/>
      <c r="D120" s="185" t="s">
        <v>134</v>
      </c>
      <c r="E120" s="194" t="s">
        <v>19</v>
      </c>
      <c r="F120" s="195" t="s">
        <v>682</v>
      </c>
      <c r="G120" s="193"/>
      <c r="H120" s="196">
        <v>41.5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134</v>
      </c>
      <c r="AU120" s="202" t="s">
        <v>82</v>
      </c>
      <c r="AV120" s="13" t="s">
        <v>82</v>
      </c>
      <c r="AW120" s="13" t="s">
        <v>33</v>
      </c>
      <c r="AX120" s="13" t="s">
        <v>71</v>
      </c>
      <c r="AY120" s="202" t="s">
        <v>121</v>
      </c>
    </row>
    <row r="121" spans="1:65" s="13" customFormat="1" ht="11.25">
      <c r="B121" s="192"/>
      <c r="C121" s="193"/>
      <c r="D121" s="185" t="s">
        <v>134</v>
      </c>
      <c r="E121" s="194" t="s">
        <v>19</v>
      </c>
      <c r="F121" s="195" t="s">
        <v>683</v>
      </c>
      <c r="G121" s="193"/>
      <c r="H121" s="196">
        <v>25.8</v>
      </c>
      <c r="I121" s="197"/>
      <c r="J121" s="193"/>
      <c r="K121" s="193"/>
      <c r="L121" s="198"/>
      <c r="M121" s="199"/>
      <c r="N121" s="200"/>
      <c r="O121" s="200"/>
      <c r="P121" s="200"/>
      <c r="Q121" s="200"/>
      <c r="R121" s="200"/>
      <c r="S121" s="200"/>
      <c r="T121" s="201"/>
      <c r="AT121" s="202" t="s">
        <v>134</v>
      </c>
      <c r="AU121" s="202" t="s">
        <v>82</v>
      </c>
      <c r="AV121" s="13" t="s">
        <v>82</v>
      </c>
      <c r="AW121" s="13" t="s">
        <v>33</v>
      </c>
      <c r="AX121" s="13" t="s">
        <v>71</v>
      </c>
      <c r="AY121" s="202" t="s">
        <v>121</v>
      </c>
    </row>
    <row r="122" spans="1:65" s="2" customFormat="1" ht="16.5" customHeight="1">
      <c r="A122" s="33"/>
      <c r="B122" s="34"/>
      <c r="C122" s="172" t="s">
        <v>179</v>
      </c>
      <c r="D122" s="172" t="s">
        <v>123</v>
      </c>
      <c r="E122" s="173" t="s">
        <v>268</v>
      </c>
      <c r="F122" s="174" t="s">
        <v>269</v>
      </c>
      <c r="G122" s="175" t="s">
        <v>173</v>
      </c>
      <c r="H122" s="176">
        <v>0.44</v>
      </c>
      <c r="I122" s="177"/>
      <c r="J122" s="178">
        <f>ROUND(I122*H122,2)</f>
        <v>0</v>
      </c>
      <c r="K122" s="174" t="s">
        <v>127</v>
      </c>
      <c r="L122" s="38"/>
      <c r="M122" s="179" t="s">
        <v>19</v>
      </c>
      <c r="N122" s="180" t="s">
        <v>42</v>
      </c>
      <c r="O122" s="63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3" t="s">
        <v>128</v>
      </c>
      <c r="AT122" s="183" t="s">
        <v>123</v>
      </c>
      <c r="AU122" s="183" t="s">
        <v>82</v>
      </c>
      <c r="AY122" s="16" t="s">
        <v>121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79</v>
      </c>
      <c r="BK122" s="184">
        <f>ROUND(I122*H122,2)</f>
        <v>0</v>
      </c>
      <c r="BL122" s="16" t="s">
        <v>128</v>
      </c>
      <c r="BM122" s="183" t="s">
        <v>684</v>
      </c>
    </row>
    <row r="123" spans="1:65" s="2" customFormat="1" ht="19.5">
      <c r="A123" s="33"/>
      <c r="B123" s="34"/>
      <c r="C123" s="35"/>
      <c r="D123" s="185" t="s">
        <v>130</v>
      </c>
      <c r="E123" s="35"/>
      <c r="F123" s="186" t="s">
        <v>271</v>
      </c>
      <c r="G123" s="35"/>
      <c r="H123" s="35"/>
      <c r="I123" s="187"/>
      <c r="J123" s="35"/>
      <c r="K123" s="35"/>
      <c r="L123" s="38"/>
      <c r="M123" s="188"/>
      <c r="N123" s="189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130</v>
      </c>
      <c r="AU123" s="16" t="s">
        <v>82</v>
      </c>
    </row>
    <row r="124" spans="1:65" s="2" customFormat="1" ht="11.25">
      <c r="A124" s="33"/>
      <c r="B124" s="34"/>
      <c r="C124" s="35"/>
      <c r="D124" s="190" t="s">
        <v>132</v>
      </c>
      <c r="E124" s="35"/>
      <c r="F124" s="191" t="s">
        <v>272</v>
      </c>
      <c r="G124" s="35"/>
      <c r="H124" s="35"/>
      <c r="I124" s="187"/>
      <c r="J124" s="35"/>
      <c r="K124" s="35"/>
      <c r="L124" s="38"/>
      <c r="M124" s="188"/>
      <c r="N124" s="189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132</v>
      </c>
      <c r="AU124" s="16" t="s">
        <v>82</v>
      </c>
    </row>
    <row r="125" spans="1:65" s="13" customFormat="1" ht="11.25">
      <c r="B125" s="192"/>
      <c r="C125" s="193"/>
      <c r="D125" s="185" t="s">
        <v>134</v>
      </c>
      <c r="E125" s="194" t="s">
        <v>19</v>
      </c>
      <c r="F125" s="195" t="s">
        <v>685</v>
      </c>
      <c r="G125" s="193"/>
      <c r="H125" s="196">
        <v>0.44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134</v>
      </c>
      <c r="AU125" s="202" t="s">
        <v>82</v>
      </c>
      <c r="AV125" s="13" t="s">
        <v>82</v>
      </c>
      <c r="AW125" s="13" t="s">
        <v>33</v>
      </c>
      <c r="AX125" s="13" t="s">
        <v>79</v>
      </c>
      <c r="AY125" s="202" t="s">
        <v>121</v>
      </c>
    </row>
    <row r="126" spans="1:65" s="2" customFormat="1" ht="16.5" customHeight="1">
      <c r="A126" s="33"/>
      <c r="B126" s="34"/>
      <c r="C126" s="172" t="s">
        <v>188</v>
      </c>
      <c r="D126" s="172" t="s">
        <v>123</v>
      </c>
      <c r="E126" s="173" t="s">
        <v>276</v>
      </c>
      <c r="F126" s="174" t="s">
        <v>277</v>
      </c>
      <c r="G126" s="175" t="s">
        <v>278</v>
      </c>
      <c r="H126" s="176">
        <v>366.84</v>
      </c>
      <c r="I126" s="177"/>
      <c r="J126" s="178">
        <f>ROUND(I126*H126,2)</f>
        <v>0</v>
      </c>
      <c r="K126" s="174" t="s">
        <v>127</v>
      </c>
      <c r="L126" s="38"/>
      <c r="M126" s="179" t="s">
        <v>19</v>
      </c>
      <c r="N126" s="180" t="s">
        <v>42</v>
      </c>
      <c r="O126" s="63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3" t="s">
        <v>128</v>
      </c>
      <c r="AT126" s="183" t="s">
        <v>123</v>
      </c>
      <c r="AU126" s="183" t="s">
        <v>82</v>
      </c>
      <c r="AY126" s="16" t="s">
        <v>121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6" t="s">
        <v>79</v>
      </c>
      <c r="BK126" s="184">
        <f>ROUND(I126*H126,2)</f>
        <v>0</v>
      </c>
      <c r="BL126" s="16" t="s">
        <v>128</v>
      </c>
      <c r="BM126" s="183" t="s">
        <v>686</v>
      </c>
    </row>
    <row r="127" spans="1:65" s="2" customFormat="1" ht="11.25">
      <c r="A127" s="33"/>
      <c r="B127" s="34"/>
      <c r="C127" s="35"/>
      <c r="D127" s="185" t="s">
        <v>130</v>
      </c>
      <c r="E127" s="35"/>
      <c r="F127" s="186" t="s">
        <v>280</v>
      </c>
      <c r="G127" s="35"/>
      <c r="H127" s="35"/>
      <c r="I127" s="187"/>
      <c r="J127" s="35"/>
      <c r="K127" s="35"/>
      <c r="L127" s="38"/>
      <c r="M127" s="188"/>
      <c r="N127" s="189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130</v>
      </c>
      <c r="AU127" s="16" t="s">
        <v>82</v>
      </c>
    </row>
    <row r="128" spans="1:65" s="2" customFormat="1" ht="11.25">
      <c r="A128" s="33"/>
      <c r="B128" s="34"/>
      <c r="C128" s="35"/>
      <c r="D128" s="190" t="s">
        <v>132</v>
      </c>
      <c r="E128" s="35"/>
      <c r="F128" s="191" t="s">
        <v>281</v>
      </c>
      <c r="G128" s="35"/>
      <c r="H128" s="35"/>
      <c r="I128" s="187"/>
      <c r="J128" s="35"/>
      <c r="K128" s="35"/>
      <c r="L128" s="38"/>
      <c r="M128" s="188"/>
      <c r="N128" s="189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132</v>
      </c>
      <c r="AU128" s="16" t="s">
        <v>82</v>
      </c>
    </row>
    <row r="129" spans="1:65" s="13" customFormat="1" ht="11.25">
      <c r="B129" s="192"/>
      <c r="C129" s="193"/>
      <c r="D129" s="185" t="s">
        <v>134</v>
      </c>
      <c r="E129" s="194" t="s">
        <v>19</v>
      </c>
      <c r="F129" s="195" t="s">
        <v>687</v>
      </c>
      <c r="G129" s="193"/>
      <c r="H129" s="196">
        <v>366.84</v>
      </c>
      <c r="I129" s="197"/>
      <c r="J129" s="193"/>
      <c r="K129" s="193"/>
      <c r="L129" s="198"/>
      <c r="M129" s="199"/>
      <c r="N129" s="200"/>
      <c r="O129" s="200"/>
      <c r="P129" s="200"/>
      <c r="Q129" s="200"/>
      <c r="R129" s="200"/>
      <c r="S129" s="200"/>
      <c r="T129" s="201"/>
      <c r="AT129" s="202" t="s">
        <v>134</v>
      </c>
      <c r="AU129" s="202" t="s">
        <v>82</v>
      </c>
      <c r="AV129" s="13" t="s">
        <v>82</v>
      </c>
      <c r="AW129" s="13" t="s">
        <v>33</v>
      </c>
      <c r="AX129" s="13" t="s">
        <v>79</v>
      </c>
      <c r="AY129" s="202" t="s">
        <v>121</v>
      </c>
    </row>
    <row r="130" spans="1:65" s="2" customFormat="1" ht="16.5" customHeight="1">
      <c r="A130" s="33"/>
      <c r="B130" s="34"/>
      <c r="C130" s="172" t="s">
        <v>195</v>
      </c>
      <c r="D130" s="172" t="s">
        <v>123</v>
      </c>
      <c r="E130" s="173" t="s">
        <v>291</v>
      </c>
      <c r="F130" s="174" t="s">
        <v>292</v>
      </c>
      <c r="G130" s="175" t="s">
        <v>173</v>
      </c>
      <c r="H130" s="176">
        <v>245.3</v>
      </c>
      <c r="I130" s="177"/>
      <c r="J130" s="178">
        <f>ROUND(I130*H130,2)</f>
        <v>0</v>
      </c>
      <c r="K130" s="174" t="s">
        <v>127</v>
      </c>
      <c r="L130" s="38"/>
      <c r="M130" s="179" t="s">
        <v>19</v>
      </c>
      <c r="N130" s="180" t="s">
        <v>42</v>
      </c>
      <c r="O130" s="63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3" t="s">
        <v>128</v>
      </c>
      <c r="AT130" s="183" t="s">
        <v>123</v>
      </c>
      <c r="AU130" s="183" t="s">
        <v>82</v>
      </c>
      <c r="AY130" s="16" t="s">
        <v>121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6" t="s">
        <v>79</v>
      </c>
      <c r="BK130" s="184">
        <f>ROUND(I130*H130,2)</f>
        <v>0</v>
      </c>
      <c r="BL130" s="16" t="s">
        <v>128</v>
      </c>
      <c r="BM130" s="183" t="s">
        <v>688</v>
      </c>
    </row>
    <row r="131" spans="1:65" s="2" customFormat="1" ht="11.25">
      <c r="A131" s="33"/>
      <c r="B131" s="34"/>
      <c r="C131" s="35"/>
      <c r="D131" s="185" t="s">
        <v>130</v>
      </c>
      <c r="E131" s="35"/>
      <c r="F131" s="186" t="s">
        <v>294</v>
      </c>
      <c r="G131" s="35"/>
      <c r="H131" s="35"/>
      <c r="I131" s="187"/>
      <c r="J131" s="35"/>
      <c r="K131" s="35"/>
      <c r="L131" s="38"/>
      <c r="M131" s="188"/>
      <c r="N131" s="189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130</v>
      </c>
      <c r="AU131" s="16" t="s">
        <v>82</v>
      </c>
    </row>
    <row r="132" spans="1:65" s="2" customFormat="1" ht="11.25">
      <c r="A132" s="33"/>
      <c r="B132" s="34"/>
      <c r="C132" s="35"/>
      <c r="D132" s="190" t="s">
        <v>132</v>
      </c>
      <c r="E132" s="35"/>
      <c r="F132" s="191" t="s">
        <v>295</v>
      </c>
      <c r="G132" s="35"/>
      <c r="H132" s="35"/>
      <c r="I132" s="187"/>
      <c r="J132" s="35"/>
      <c r="K132" s="35"/>
      <c r="L132" s="38"/>
      <c r="M132" s="188"/>
      <c r="N132" s="189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132</v>
      </c>
      <c r="AU132" s="16" t="s">
        <v>82</v>
      </c>
    </row>
    <row r="133" spans="1:65" s="13" customFormat="1" ht="11.25">
      <c r="B133" s="192"/>
      <c r="C133" s="193"/>
      <c r="D133" s="185" t="s">
        <v>134</v>
      </c>
      <c r="E133" s="194" t="s">
        <v>19</v>
      </c>
      <c r="F133" s="195" t="s">
        <v>689</v>
      </c>
      <c r="G133" s="193"/>
      <c r="H133" s="196">
        <v>41.5</v>
      </c>
      <c r="I133" s="197"/>
      <c r="J133" s="193"/>
      <c r="K133" s="193"/>
      <c r="L133" s="198"/>
      <c r="M133" s="199"/>
      <c r="N133" s="200"/>
      <c r="O133" s="200"/>
      <c r="P133" s="200"/>
      <c r="Q133" s="200"/>
      <c r="R133" s="200"/>
      <c r="S133" s="200"/>
      <c r="T133" s="201"/>
      <c r="AT133" s="202" t="s">
        <v>134</v>
      </c>
      <c r="AU133" s="202" t="s">
        <v>82</v>
      </c>
      <c r="AV133" s="13" t="s">
        <v>82</v>
      </c>
      <c r="AW133" s="13" t="s">
        <v>33</v>
      </c>
      <c r="AX133" s="13" t="s">
        <v>71</v>
      </c>
      <c r="AY133" s="202" t="s">
        <v>121</v>
      </c>
    </row>
    <row r="134" spans="1:65" s="13" customFormat="1" ht="11.25">
      <c r="B134" s="192"/>
      <c r="C134" s="193"/>
      <c r="D134" s="185" t="s">
        <v>134</v>
      </c>
      <c r="E134" s="194" t="s">
        <v>19</v>
      </c>
      <c r="F134" s="195" t="s">
        <v>690</v>
      </c>
      <c r="G134" s="193"/>
      <c r="H134" s="196">
        <v>203.8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134</v>
      </c>
      <c r="AU134" s="202" t="s">
        <v>82</v>
      </c>
      <c r="AV134" s="13" t="s">
        <v>82</v>
      </c>
      <c r="AW134" s="13" t="s">
        <v>33</v>
      </c>
      <c r="AX134" s="13" t="s">
        <v>71</v>
      </c>
      <c r="AY134" s="202" t="s">
        <v>121</v>
      </c>
    </row>
    <row r="135" spans="1:65" s="2" customFormat="1" ht="16.5" customHeight="1">
      <c r="A135" s="33"/>
      <c r="B135" s="34"/>
      <c r="C135" s="172" t="s">
        <v>203</v>
      </c>
      <c r="D135" s="172" t="s">
        <v>123</v>
      </c>
      <c r="E135" s="173" t="s">
        <v>298</v>
      </c>
      <c r="F135" s="174" t="s">
        <v>299</v>
      </c>
      <c r="G135" s="175" t="s">
        <v>173</v>
      </c>
      <c r="H135" s="176">
        <v>3.1059999999999999</v>
      </c>
      <c r="I135" s="177"/>
      <c r="J135" s="178">
        <f>ROUND(I135*H135,2)</f>
        <v>0</v>
      </c>
      <c r="K135" s="174" t="s">
        <v>127</v>
      </c>
      <c r="L135" s="38"/>
      <c r="M135" s="179" t="s">
        <v>19</v>
      </c>
      <c r="N135" s="180" t="s">
        <v>42</v>
      </c>
      <c r="O135" s="63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3" t="s">
        <v>128</v>
      </c>
      <c r="AT135" s="183" t="s">
        <v>123</v>
      </c>
      <c r="AU135" s="183" t="s">
        <v>82</v>
      </c>
      <c r="AY135" s="16" t="s">
        <v>121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6" t="s">
        <v>79</v>
      </c>
      <c r="BK135" s="184">
        <f>ROUND(I135*H135,2)</f>
        <v>0</v>
      </c>
      <c r="BL135" s="16" t="s">
        <v>128</v>
      </c>
      <c r="BM135" s="183" t="s">
        <v>691</v>
      </c>
    </row>
    <row r="136" spans="1:65" s="2" customFormat="1" ht="19.5">
      <c r="A136" s="33"/>
      <c r="B136" s="34"/>
      <c r="C136" s="35"/>
      <c r="D136" s="185" t="s">
        <v>130</v>
      </c>
      <c r="E136" s="35"/>
      <c r="F136" s="186" t="s">
        <v>301</v>
      </c>
      <c r="G136" s="35"/>
      <c r="H136" s="35"/>
      <c r="I136" s="187"/>
      <c r="J136" s="35"/>
      <c r="K136" s="35"/>
      <c r="L136" s="38"/>
      <c r="M136" s="188"/>
      <c r="N136" s="189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130</v>
      </c>
      <c r="AU136" s="16" t="s">
        <v>82</v>
      </c>
    </row>
    <row r="137" spans="1:65" s="2" customFormat="1" ht="11.25">
      <c r="A137" s="33"/>
      <c r="B137" s="34"/>
      <c r="C137" s="35"/>
      <c r="D137" s="190" t="s">
        <v>132</v>
      </c>
      <c r="E137" s="35"/>
      <c r="F137" s="191" t="s">
        <v>302</v>
      </c>
      <c r="G137" s="35"/>
      <c r="H137" s="35"/>
      <c r="I137" s="187"/>
      <c r="J137" s="35"/>
      <c r="K137" s="35"/>
      <c r="L137" s="38"/>
      <c r="M137" s="188"/>
      <c r="N137" s="189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132</v>
      </c>
      <c r="AU137" s="16" t="s">
        <v>82</v>
      </c>
    </row>
    <row r="138" spans="1:65" s="13" customFormat="1" ht="11.25">
      <c r="B138" s="192"/>
      <c r="C138" s="193"/>
      <c r="D138" s="185" t="s">
        <v>134</v>
      </c>
      <c r="E138" s="194" t="s">
        <v>19</v>
      </c>
      <c r="F138" s="195" t="s">
        <v>692</v>
      </c>
      <c r="G138" s="193"/>
      <c r="H138" s="196">
        <v>3.1059999999999999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134</v>
      </c>
      <c r="AU138" s="202" t="s">
        <v>82</v>
      </c>
      <c r="AV138" s="13" t="s">
        <v>82</v>
      </c>
      <c r="AW138" s="13" t="s">
        <v>33</v>
      </c>
      <c r="AX138" s="13" t="s">
        <v>79</v>
      </c>
      <c r="AY138" s="202" t="s">
        <v>121</v>
      </c>
    </row>
    <row r="139" spans="1:65" s="2" customFormat="1" ht="16.5" customHeight="1">
      <c r="A139" s="33"/>
      <c r="B139" s="34"/>
      <c r="C139" s="172" t="s">
        <v>210</v>
      </c>
      <c r="D139" s="172" t="s">
        <v>123</v>
      </c>
      <c r="E139" s="173" t="s">
        <v>693</v>
      </c>
      <c r="F139" s="174" t="s">
        <v>694</v>
      </c>
      <c r="G139" s="175" t="s">
        <v>173</v>
      </c>
      <c r="H139" s="176">
        <v>2.8260000000000001</v>
      </c>
      <c r="I139" s="177"/>
      <c r="J139" s="178">
        <f>ROUND(I139*H139,2)</f>
        <v>0</v>
      </c>
      <c r="K139" s="174" t="s">
        <v>127</v>
      </c>
      <c r="L139" s="38"/>
      <c r="M139" s="179" t="s">
        <v>19</v>
      </c>
      <c r="N139" s="180" t="s">
        <v>42</v>
      </c>
      <c r="O139" s="63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3" t="s">
        <v>128</v>
      </c>
      <c r="AT139" s="183" t="s">
        <v>123</v>
      </c>
      <c r="AU139" s="183" t="s">
        <v>82</v>
      </c>
      <c r="AY139" s="16" t="s">
        <v>121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6" t="s">
        <v>79</v>
      </c>
      <c r="BK139" s="184">
        <f>ROUND(I139*H139,2)</f>
        <v>0</v>
      </c>
      <c r="BL139" s="16" t="s">
        <v>128</v>
      </c>
      <c r="BM139" s="183" t="s">
        <v>695</v>
      </c>
    </row>
    <row r="140" spans="1:65" s="2" customFormat="1" ht="19.5">
      <c r="A140" s="33"/>
      <c r="B140" s="34"/>
      <c r="C140" s="35"/>
      <c r="D140" s="185" t="s">
        <v>130</v>
      </c>
      <c r="E140" s="35"/>
      <c r="F140" s="186" t="s">
        <v>696</v>
      </c>
      <c r="G140" s="35"/>
      <c r="H140" s="35"/>
      <c r="I140" s="187"/>
      <c r="J140" s="35"/>
      <c r="K140" s="35"/>
      <c r="L140" s="38"/>
      <c r="M140" s="188"/>
      <c r="N140" s="189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130</v>
      </c>
      <c r="AU140" s="16" t="s">
        <v>82</v>
      </c>
    </row>
    <row r="141" spans="1:65" s="2" customFormat="1" ht="11.25">
      <c r="A141" s="33"/>
      <c r="B141" s="34"/>
      <c r="C141" s="35"/>
      <c r="D141" s="190" t="s">
        <v>132</v>
      </c>
      <c r="E141" s="35"/>
      <c r="F141" s="191" t="s">
        <v>697</v>
      </c>
      <c r="G141" s="35"/>
      <c r="H141" s="35"/>
      <c r="I141" s="187"/>
      <c r="J141" s="35"/>
      <c r="K141" s="35"/>
      <c r="L141" s="38"/>
      <c r="M141" s="188"/>
      <c r="N141" s="189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132</v>
      </c>
      <c r="AU141" s="16" t="s">
        <v>82</v>
      </c>
    </row>
    <row r="142" spans="1:65" s="13" customFormat="1" ht="11.25">
      <c r="B142" s="192"/>
      <c r="C142" s="193"/>
      <c r="D142" s="185" t="s">
        <v>134</v>
      </c>
      <c r="E142" s="194" t="s">
        <v>19</v>
      </c>
      <c r="F142" s="195" t="s">
        <v>698</v>
      </c>
      <c r="G142" s="193"/>
      <c r="H142" s="196">
        <v>2.8260000000000001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134</v>
      </c>
      <c r="AU142" s="202" t="s">
        <v>82</v>
      </c>
      <c r="AV142" s="13" t="s">
        <v>82</v>
      </c>
      <c r="AW142" s="13" t="s">
        <v>33</v>
      </c>
      <c r="AX142" s="13" t="s">
        <v>79</v>
      </c>
      <c r="AY142" s="202" t="s">
        <v>121</v>
      </c>
    </row>
    <row r="143" spans="1:65" s="2" customFormat="1" ht="16.5" customHeight="1">
      <c r="A143" s="33"/>
      <c r="B143" s="34"/>
      <c r="C143" s="203" t="s">
        <v>219</v>
      </c>
      <c r="D143" s="203" t="s">
        <v>313</v>
      </c>
      <c r="E143" s="204" t="s">
        <v>699</v>
      </c>
      <c r="F143" s="205" t="s">
        <v>700</v>
      </c>
      <c r="G143" s="206" t="s">
        <v>278</v>
      </c>
      <c r="H143" s="207">
        <v>4.7729999999999997</v>
      </c>
      <c r="I143" s="208"/>
      <c r="J143" s="209">
        <f>ROUND(I143*H143,2)</f>
        <v>0</v>
      </c>
      <c r="K143" s="205" t="s">
        <v>127</v>
      </c>
      <c r="L143" s="210"/>
      <c r="M143" s="211" t="s">
        <v>19</v>
      </c>
      <c r="N143" s="212" t="s">
        <v>42</v>
      </c>
      <c r="O143" s="63"/>
      <c r="P143" s="181">
        <f>O143*H143</f>
        <v>0</v>
      </c>
      <c r="Q143" s="181">
        <v>1</v>
      </c>
      <c r="R143" s="181">
        <f>Q143*H143</f>
        <v>4.7729999999999997</v>
      </c>
      <c r="S143" s="181">
        <v>0</v>
      </c>
      <c r="T143" s="18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3" t="s">
        <v>179</v>
      </c>
      <c r="AT143" s="183" t="s">
        <v>313</v>
      </c>
      <c r="AU143" s="183" t="s">
        <v>82</v>
      </c>
      <c r="AY143" s="16" t="s">
        <v>121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6" t="s">
        <v>79</v>
      </c>
      <c r="BK143" s="184">
        <f>ROUND(I143*H143,2)</f>
        <v>0</v>
      </c>
      <c r="BL143" s="16" t="s">
        <v>128</v>
      </c>
      <c r="BM143" s="183" t="s">
        <v>701</v>
      </c>
    </row>
    <row r="144" spans="1:65" s="2" customFormat="1" ht="11.25">
      <c r="A144" s="33"/>
      <c r="B144" s="34"/>
      <c r="C144" s="35"/>
      <c r="D144" s="185" t="s">
        <v>130</v>
      </c>
      <c r="E144" s="35"/>
      <c r="F144" s="186" t="s">
        <v>700</v>
      </c>
      <c r="G144" s="35"/>
      <c r="H144" s="35"/>
      <c r="I144" s="187"/>
      <c r="J144" s="35"/>
      <c r="K144" s="35"/>
      <c r="L144" s="38"/>
      <c r="M144" s="188"/>
      <c r="N144" s="189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130</v>
      </c>
      <c r="AU144" s="16" t="s">
        <v>82</v>
      </c>
    </row>
    <row r="145" spans="1:65" s="13" customFormat="1" ht="11.25">
      <c r="B145" s="192"/>
      <c r="C145" s="193"/>
      <c r="D145" s="185" t="s">
        <v>134</v>
      </c>
      <c r="E145" s="194" t="s">
        <v>19</v>
      </c>
      <c r="F145" s="195" t="s">
        <v>702</v>
      </c>
      <c r="G145" s="193"/>
      <c r="H145" s="196">
        <v>4.7729999999999997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134</v>
      </c>
      <c r="AU145" s="202" t="s">
        <v>82</v>
      </c>
      <c r="AV145" s="13" t="s">
        <v>82</v>
      </c>
      <c r="AW145" s="13" t="s">
        <v>33</v>
      </c>
      <c r="AX145" s="13" t="s">
        <v>79</v>
      </c>
      <c r="AY145" s="202" t="s">
        <v>121</v>
      </c>
    </row>
    <row r="146" spans="1:65" s="2" customFormat="1" ht="16.5" customHeight="1">
      <c r="A146" s="33"/>
      <c r="B146" s="34"/>
      <c r="C146" s="172" t="s">
        <v>225</v>
      </c>
      <c r="D146" s="172" t="s">
        <v>123</v>
      </c>
      <c r="E146" s="173" t="s">
        <v>703</v>
      </c>
      <c r="F146" s="174" t="s">
        <v>704</v>
      </c>
      <c r="G146" s="175" t="s">
        <v>126</v>
      </c>
      <c r="H146" s="176">
        <v>769</v>
      </c>
      <c r="I146" s="177"/>
      <c r="J146" s="178">
        <f>ROUND(I146*H146,2)</f>
        <v>0</v>
      </c>
      <c r="K146" s="174" t="s">
        <v>127</v>
      </c>
      <c r="L146" s="38"/>
      <c r="M146" s="179" t="s">
        <v>19</v>
      </c>
      <c r="N146" s="180" t="s">
        <v>42</v>
      </c>
      <c r="O146" s="63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3" t="s">
        <v>128</v>
      </c>
      <c r="AT146" s="183" t="s">
        <v>123</v>
      </c>
      <c r="AU146" s="183" t="s">
        <v>82</v>
      </c>
      <c r="AY146" s="16" t="s">
        <v>121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6" t="s">
        <v>79</v>
      </c>
      <c r="BK146" s="184">
        <f>ROUND(I146*H146,2)</f>
        <v>0</v>
      </c>
      <c r="BL146" s="16" t="s">
        <v>128</v>
      </c>
      <c r="BM146" s="183" t="s">
        <v>705</v>
      </c>
    </row>
    <row r="147" spans="1:65" s="2" customFormat="1" ht="11.25">
      <c r="A147" s="33"/>
      <c r="B147" s="34"/>
      <c r="C147" s="35"/>
      <c r="D147" s="185" t="s">
        <v>130</v>
      </c>
      <c r="E147" s="35"/>
      <c r="F147" s="186" t="s">
        <v>706</v>
      </c>
      <c r="G147" s="35"/>
      <c r="H147" s="35"/>
      <c r="I147" s="187"/>
      <c r="J147" s="35"/>
      <c r="K147" s="35"/>
      <c r="L147" s="38"/>
      <c r="M147" s="188"/>
      <c r="N147" s="189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130</v>
      </c>
      <c r="AU147" s="16" t="s">
        <v>82</v>
      </c>
    </row>
    <row r="148" spans="1:65" s="2" customFormat="1" ht="11.25">
      <c r="A148" s="33"/>
      <c r="B148" s="34"/>
      <c r="C148" s="35"/>
      <c r="D148" s="190" t="s">
        <v>132</v>
      </c>
      <c r="E148" s="35"/>
      <c r="F148" s="191" t="s">
        <v>707</v>
      </c>
      <c r="G148" s="35"/>
      <c r="H148" s="35"/>
      <c r="I148" s="187"/>
      <c r="J148" s="35"/>
      <c r="K148" s="35"/>
      <c r="L148" s="38"/>
      <c r="M148" s="188"/>
      <c r="N148" s="189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132</v>
      </c>
      <c r="AU148" s="16" t="s">
        <v>82</v>
      </c>
    </row>
    <row r="149" spans="1:65" s="13" customFormat="1" ht="11.25">
      <c r="B149" s="192"/>
      <c r="C149" s="193"/>
      <c r="D149" s="185" t="s">
        <v>134</v>
      </c>
      <c r="E149" s="194" t="s">
        <v>19</v>
      </c>
      <c r="F149" s="195" t="s">
        <v>708</v>
      </c>
      <c r="G149" s="193"/>
      <c r="H149" s="196">
        <v>769</v>
      </c>
      <c r="I149" s="197"/>
      <c r="J149" s="193"/>
      <c r="K149" s="193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134</v>
      </c>
      <c r="AU149" s="202" t="s">
        <v>82</v>
      </c>
      <c r="AV149" s="13" t="s">
        <v>82</v>
      </c>
      <c r="AW149" s="13" t="s">
        <v>33</v>
      </c>
      <c r="AX149" s="13" t="s">
        <v>79</v>
      </c>
      <c r="AY149" s="202" t="s">
        <v>121</v>
      </c>
    </row>
    <row r="150" spans="1:65" s="2" customFormat="1" ht="16.5" customHeight="1">
      <c r="A150" s="33"/>
      <c r="B150" s="34"/>
      <c r="C150" s="203" t="s">
        <v>8</v>
      </c>
      <c r="D150" s="203" t="s">
        <v>313</v>
      </c>
      <c r="E150" s="204" t="s">
        <v>314</v>
      </c>
      <c r="F150" s="205" t="s">
        <v>315</v>
      </c>
      <c r="G150" s="206" t="s">
        <v>316</v>
      </c>
      <c r="H150" s="207">
        <v>15.840999999999999</v>
      </c>
      <c r="I150" s="208"/>
      <c r="J150" s="209">
        <f>ROUND(I150*H150,2)</f>
        <v>0</v>
      </c>
      <c r="K150" s="205" t="s">
        <v>127</v>
      </c>
      <c r="L150" s="210"/>
      <c r="M150" s="211" t="s">
        <v>19</v>
      </c>
      <c r="N150" s="212" t="s">
        <v>42</v>
      </c>
      <c r="O150" s="63"/>
      <c r="P150" s="181">
        <f>O150*H150</f>
        <v>0</v>
      </c>
      <c r="Q150" s="181">
        <v>1E-3</v>
      </c>
      <c r="R150" s="181">
        <f>Q150*H150</f>
        <v>1.5841000000000001E-2</v>
      </c>
      <c r="S150" s="181">
        <v>0</v>
      </c>
      <c r="T150" s="18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3" t="s">
        <v>179</v>
      </c>
      <c r="AT150" s="183" t="s">
        <v>313</v>
      </c>
      <c r="AU150" s="183" t="s">
        <v>82</v>
      </c>
      <c r="AY150" s="16" t="s">
        <v>121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6" t="s">
        <v>79</v>
      </c>
      <c r="BK150" s="184">
        <f>ROUND(I150*H150,2)</f>
        <v>0</v>
      </c>
      <c r="BL150" s="16" t="s">
        <v>128</v>
      </c>
      <c r="BM150" s="183" t="s">
        <v>709</v>
      </c>
    </row>
    <row r="151" spans="1:65" s="2" customFormat="1" ht="11.25">
      <c r="A151" s="33"/>
      <c r="B151" s="34"/>
      <c r="C151" s="35"/>
      <c r="D151" s="185" t="s">
        <v>130</v>
      </c>
      <c r="E151" s="35"/>
      <c r="F151" s="186" t="s">
        <v>315</v>
      </c>
      <c r="G151" s="35"/>
      <c r="H151" s="35"/>
      <c r="I151" s="187"/>
      <c r="J151" s="35"/>
      <c r="K151" s="35"/>
      <c r="L151" s="38"/>
      <c r="M151" s="188"/>
      <c r="N151" s="189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130</v>
      </c>
      <c r="AU151" s="16" t="s">
        <v>82</v>
      </c>
    </row>
    <row r="152" spans="1:65" s="13" customFormat="1" ht="11.25">
      <c r="B152" s="192"/>
      <c r="C152" s="193"/>
      <c r="D152" s="185" t="s">
        <v>134</v>
      </c>
      <c r="E152" s="194" t="s">
        <v>19</v>
      </c>
      <c r="F152" s="195" t="s">
        <v>710</v>
      </c>
      <c r="G152" s="193"/>
      <c r="H152" s="196">
        <v>15.840999999999999</v>
      </c>
      <c r="I152" s="197"/>
      <c r="J152" s="193"/>
      <c r="K152" s="193"/>
      <c r="L152" s="198"/>
      <c r="M152" s="199"/>
      <c r="N152" s="200"/>
      <c r="O152" s="200"/>
      <c r="P152" s="200"/>
      <c r="Q152" s="200"/>
      <c r="R152" s="200"/>
      <c r="S152" s="200"/>
      <c r="T152" s="201"/>
      <c r="AT152" s="202" t="s">
        <v>134</v>
      </c>
      <c r="AU152" s="202" t="s">
        <v>82</v>
      </c>
      <c r="AV152" s="13" t="s">
        <v>82</v>
      </c>
      <c r="AW152" s="13" t="s">
        <v>33</v>
      </c>
      <c r="AX152" s="13" t="s">
        <v>79</v>
      </c>
      <c r="AY152" s="202" t="s">
        <v>121</v>
      </c>
    </row>
    <row r="153" spans="1:65" s="2" customFormat="1" ht="16.5" customHeight="1">
      <c r="A153" s="33"/>
      <c r="B153" s="34"/>
      <c r="C153" s="172" t="s">
        <v>238</v>
      </c>
      <c r="D153" s="172" t="s">
        <v>123</v>
      </c>
      <c r="E153" s="173" t="s">
        <v>329</v>
      </c>
      <c r="F153" s="174" t="s">
        <v>330</v>
      </c>
      <c r="G153" s="175" t="s">
        <v>126</v>
      </c>
      <c r="H153" s="176">
        <v>654</v>
      </c>
      <c r="I153" s="177"/>
      <c r="J153" s="178">
        <f>ROUND(I153*H153,2)</f>
        <v>0</v>
      </c>
      <c r="K153" s="174" t="s">
        <v>127</v>
      </c>
      <c r="L153" s="38"/>
      <c r="M153" s="179" t="s">
        <v>19</v>
      </c>
      <c r="N153" s="180" t="s">
        <v>42</v>
      </c>
      <c r="O153" s="63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3" t="s">
        <v>128</v>
      </c>
      <c r="AT153" s="183" t="s">
        <v>123</v>
      </c>
      <c r="AU153" s="183" t="s">
        <v>82</v>
      </c>
      <c r="AY153" s="16" t="s">
        <v>121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6" t="s">
        <v>79</v>
      </c>
      <c r="BK153" s="184">
        <f>ROUND(I153*H153,2)</f>
        <v>0</v>
      </c>
      <c r="BL153" s="16" t="s">
        <v>128</v>
      </c>
      <c r="BM153" s="183" t="s">
        <v>711</v>
      </c>
    </row>
    <row r="154" spans="1:65" s="2" customFormat="1" ht="19.5">
      <c r="A154" s="33"/>
      <c r="B154" s="34"/>
      <c r="C154" s="35"/>
      <c r="D154" s="185" t="s">
        <v>130</v>
      </c>
      <c r="E154" s="35"/>
      <c r="F154" s="186" t="s">
        <v>332</v>
      </c>
      <c r="G154" s="35"/>
      <c r="H154" s="35"/>
      <c r="I154" s="187"/>
      <c r="J154" s="35"/>
      <c r="K154" s="35"/>
      <c r="L154" s="38"/>
      <c r="M154" s="188"/>
      <c r="N154" s="189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130</v>
      </c>
      <c r="AU154" s="16" t="s">
        <v>82</v>
      </c>
    </row>
    <row r="155" spans="1:65" s="2" customFormat="1" ht="11.25">
      <c r="A155" s="33"/>
      <c r="B155" s="34"/>
      <c r="C155" s="35"/>
      <c r="D155" s="190" t="s">
        <v>132</v>
      </c>
      <c r="E155" s="35"/>
      <c r="F155" s="191" t="s">
        <v>333</v>
      </c>
      <c r="G155" s="35"/>
      <c r="H155" s="35"/>
      <c r="I155" s="187"/>
      <c r="J155" s="35"/>
      <c r="K155" s="35"/>
      <c r="L155" s="38"/>
      <c r="M155" s="188"/>
      <c r="N155" s="189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132</v>
      </c>
      <c r="AU155" s="16" t="s">
        <v>82</v>
      </c>
    </row>
    <row r="156" spans="1:65" s="13" customFormat="1" ht="11.25">
      <c r="B156" s="192"/>
      <c r="C156" s="193"/>
      <c r="D156" s="185" t="s">
        <v>134</v>
      </c>
      <c r="E156" s="194" t="s">
        <v>19</v>
      </c>
      <c r="F156" s="195" t="s">
        <v>712</v>
      </c>
      <c r="G156" s="193"/>
      <c r="H156" s="196">
        <v>654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134</v>
      </c>
      <c r="AU156" s="202" t="s">
        <v>82</v>
      </c>
      <c r="AV156" s="13" t="s">
        <v>82</v>
      </c>
      <c r="AW156" s="13" t="s">
        <v>33</v>
      </c>
      <c r="AX156" s="13" t="s">
        <v>79</v>
      </c>
      <c r="AY156" s="202" t="s">
        <v>121</v>
      </c>
    </row>
    <row r="157" spans="1:65" s="2" customFormat="1" ht="16.5" customHeight="1">
      <c r="A157" s="33"/>
      <c r="B157" s="34"/>
      <c r="C157" s="172" t="s">
        <v>246</v>
      </c>
      <c r="D157" s="172" t="s">
        <v>123</v>
      </c>
      <c r="E157" s="173" t="s">
        <v>343</v>
      </c>
      <c r="F157" s="174" t="s">
        <v>344</v>
      </c>
      <c r="G157" s="175" t="s">
        <v>126</v>
      </c>
      <c r="H157" s="176">
        <v>769</v>
      </c>
      <c r="I157" s="177"/>
      <c r="J157" s="178">
        <f>ROUND(I157*H157,2)</f>
        <v>0</v>
      </c>
      <c r="K157" s="174" t="s">
        <v>127</v>
      </c>
      <c r="L157" s="38"/>
      <c r="M157" s="179" t="s">
        <v>19</v>
      </c>
      <c r="N157" s="180" t="s">
        <v>42</v>
      </c>
      <c r="O157" s="63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3" t="s">
        <v>128</v>
      </c>
      <c r="AT157" s="183" t="s">
        <v>123</v>
      </c>
      <c r="AU157" s="183" t="s">
        <v>82</v>
      </c>
      <c r="AY157" s="16" t="s">
        <v>121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6" t="s">
        <v>79</v>
      </c>
      <c r="BK157" s="184">
        <f>ROUND(I157*H157,2)</f>
        <v>0</v>
      </c>
      <c r="BL157" s="16" t="s">
        <v>128</v>
      </c>
      <c r="BM157" s="183" t="s">
        <v>713</v>
      </c>
    </row>
    <row r="158" spans="1:65" s="2" customFormat="1" ht="11.25">
      <c r="A158" s="33"/>
      <c r="B158" s="34"/>
      <c r="C158" s="35"/>
      <c r="D158" s="185" t="s">
        <v>130</v>
      </c>
      <c r="E158" s="35"/>
      <c r="F158" s="186" t="s">
        <v>346</v>
      </c>
      <c r="G158" s="35"/>
      <c r="H158" s="35"/>
      <c r="I158" s="187"/>
      <c r="J158" s="35"/>
      <c r="K158" s="35"/>
      <c r="L158" s="38"/>
      <c r="M158" s="188"/>
      <c r="N158" s="189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130</v>
      </c>
      <c r="AU158" s="16" t="s">
        <v>82</v>
      </c>
    </row>
    <row r="159" spans="1:65" s="2" customFormat="1" ht="11.25">
      <c r="A159" s="33"/>
      <c r="B159" s="34"/>
      <c r="C159" s="35"/>
      <c r="D159" s="190" t="s">
        <v>132</v>
      </c>
      <c r="E159" s="35"/>
      <c r="F159" s="191" t="s">
        <v>347</v>
      </c>
      <c r="G159" s="35"/>
      <c r="H159" s="35"/>
      <c r="I159" s="187"/>
      <c r="J159" s="35"/>
      <c r="K159" s="35"/>
      <c r="L159" s="38"/>
      <c r="M159" s="188"/>
      <c r="N159" s="189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132</v>
      </c>
      <c r="AU159" s="16" t="s">
        <v>82</v>
      </c>
    </row>
    <row r="160" spans="1:65" s="2" customFormat="1" ht="19.5">
      <c r="A160" s="33"/>
      <c r="B160" s="34"/>
      <c r="C160" s="35"/>
      <c r="D160" s="185" t="s">
        <v>348</v>
      </c>
      <c r="E160" s="35"/>
      <c r="F160" s="213" t="s">
        <v>349</v>
      </c>
      <c r="G160" s="35"/>
      <c r="H160" s="35"/>
      <c r="I160" s="187"/>
      <c r="J160" s="35"/>
      <c r="K160" s="35"/>
      <c r="L160" s="38"/>
      <c r="M160" s="188"/>
      <c r="N160" s="189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348</v>
      </c>
      <c r="AU160" s="16" t="s">
        <v>82</v>
      </c>
    </row>
    <row r="161" spans="1:65" s="13" customFormat="1" ht="11.25">
      <c r="B161" s="192"/>
      <c r="C161" s="193"/>
      <c r="D161" s="185" t="s">
        <v>134</v>
      </c>
      <c r="E161" s="194" t="s">
        <v>19</v>
      </c>
      <c r="F161" s="195" t="s">
        <v>708</v>
      </c>
      <c r="G161" s="193"/>
      <c r="H161" s="196">
        <v>769</v>
      </c>
      <c r="I161" s="197"/>
      <c r="J161" s="193"/>
      <c r="K161" s="193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134</v>
      </c>
      <c r="AU161" s="202" t="s">
        <v>82</v>
      </c>
      <c r="AV161" s="13" t="s">
        <v>82</v>
      </c>
      <c r="AW161" s="13" t="s">
        <v>33</v>
      </c>
      <c r="AX161" s="13" t="s">
        <v>79</v>
      </c>
      <c r="AY161" s="202" t="s">
        <v>121</v>
      </c>
    </row>
    <row r="162" spans="1:65" s="12" customFormat="1" ht="22.9" customHeight="1">
      <c r="B162" s="156"/>
      <c r="C162" s="157"/>
      <c r="D162" s="158" t="s">
        <v>70</v>
      </c>
      <c r="E162" s="170" t="s">
        <v>82</v>
      </c>
      <c r="F162" s="170" t="s">
        <v>350</v>
      </c>
      <c r="G162" s="157"/>
      <c r="H162" s="157"/>
      <c r="I162" s="160"/>
      <c r="J162" s="171">
        <f>BK162</f>
        <v>0</v>
      </c>
      <c r="K162" s="157"/>
      <c r="L162" s="162"/>
      <c r="M162" s="163"/>
      <c r="N162" s="164"/>
      <c r="O162" s="164"/>
      <c r="P162" s="165">
        <f>SUM(P163:P173)</f>
        <v>0</v>
      </c>
      <c r="Q162" s="164"/>
      <c r="R162" s="165">
        <f>SUM(R163:R173)</f>
        <v>9.2498625599999986</v>
      </c>
      <c r="S162" s="164"/>
      <c r="T162" s="166">
        <f>SUM(T163:T173)</f>
        <v>0</v>
      </c>
      <c r="AR162" s="167" t="s">
        <v>79</v>
      </c>
      <c r="AT162" s="168" t="s">
        <v>70</v>
      </c>
      <c r="AU162" s="168" t="s">
        <v>79</v>
      </c>
      <c r="AY162" s="167" t="s">
        <v>121</v>
      </c>
      <c r="BK162" s="169">
        <f>SUM(BK163:BK173)</f>
        <v>0</v>
      </c>
    </row>
    <row r="163" spans="1:65" s="2" customFormat="1" ht="16.5" customHeight="1">
      <c r="A163" s="33"/>
      <c r="B163" s="34"/>
      <c r="C163" s="172" t="s">
        <v>253</v>
      </c>
      <c r="D163" s="172" t="s">
        <v>123</v>
      </c>
      <c r="E163" s="173" t="s">
        <v>714</v>
      </c>
      <c r="F163" s="174" t="s">
        <v>715</v>
      </c>
      <c r="G163" s="175" t="s">
        <v>173</v>
      </c>
      <c r="H163" s="176">
        <v>3.6160000000000001</v>
      </c>
      <c r="I163" s="177"/>
      <c r="J163" s="178">
        <f>ROUND(I163*H163,2)</f>
        <v>0</v>
      </c>
      <c r="K163" s="174" t="s">
        <v>127</v>
      </c>
      <c r="L163" s="38"/>
      <c r="M163" s="179" t="s">
        <v>19</v>
      </c>
      <c r="N163" s="180" t="s">
        <v>42</v>
      </c>
      <c r="O163" s="63"/>
      <c r="P163" s="181">
        <f>O163*H163</f>
        <v>0</v>
      </c>
      <c r="Q163" s="181">
        <v>2.5505399999999998</v>
      </c>
      <c r="R163" s="181">
        <f>Q163*H163</f>
        <v>9.2227526399999995</v>
      </c>
      <c r="S163" s="181">
        <v>0</v>
      </c>
      <c r="T163" s="18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3" t="s">
        <v>128</v>
      </c>
      <c r="AT163" s="183" t="s">
        <v>123</v>
      </c>
      <c r="AU163" s="183" t="s">
        <v>82</v>
      </c>
      <c r="AY163" s="16" t="s">
        <v>121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6" t="s">
        <v>79</v>
      </c>
      <c r="BK163" s="184">
        <f>ROUND(I163*H163,2)</f>
        <v>0</v>
      </c>
      <c r="BL163" s="16" t="s">
        <v>128</v>
      </c>
      <c r="BM163" s="183" t="s">
        <v>716</v>
      </c>
    </row>
    <row r="164" spans="1:65" s="2" customFormat="1" ht="11.25">
      <c r="A164" s="33"/>
      <c r="B164" s="34"/>
      <c r="C164" s="35"/>
      <c r="D164" s="185" t="s">
        <v>130</v>
      </c>
      <c r="E164" s="35"/>
      <c r="F164" s="186" t="s">
        <v>717</v>
      </c>
      <c r="G164" s="35"/>
      <c r="H164" s="35"/>
      <c r="I164" s="187"/>
      <c r="J164" s="35"/>
      <c r="K164" s="35"/>
      <c r="L164" s="38"/>
      <c r="M164" s="188"/>
      <c r="N164" s="189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130</v>
      </c>
      <c r="AU164" s="16" t="s">
        <v>82</v>
      </c>
    </row>
    <row r="165" spans="1:65" s="2" customFormat="1" ht="11.25">
      <c r="A165" s="33"/>
      <c r="B165" s="34"/>
      <c r="C165" s="35"/>
      <c r="D165" s="190" t="s">
        <v>132</v>
      </c>
      <c r="E165" s="35"/>
      <c r="F165" s="191" t="s">
        <v>718</v>
      </c>
      <c r="G165" s="35"/>
      <c r="H165" s="35"/>
      <c r="I165" s="187"/>
      <c r="J165" s="35"/>
      <c r="K165" s="35"/>
      <c r="L165" s="38"/>
      <c r="M165" s="188"/>
      <c r="N165" s="189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132</v>
      </c>
      <c r="AU165" s="16" t="s">
        <v>82</v>
      </c>
    </row>
    <row r="166" spans="1:65" s="13" customFormat="1" ht="11.25">
      <c r="B166" s="192"/>
      <c r="C166" s="193"/>
      <c r="D166" s="185" t="s">
        <v>134</v>
      </c>
      <c r="E166" s="194" t="s">
        <v>19</v>
      </c>
      <c r="F166" s="195" t="s">
        <v>719</v>
      </c>
      <c r="G166" s="193"/>
      <c r="H166" s="196">
        <v>3.6160000000000001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134</v>
      </c>
      <c r="AU166" s="202" t="s">
        <v>82</v>
      </c>
      <c r="AV166" s="13" t="s">
        <v>82</v>
      </c>
      <c r="AW166" s="13" t="s">
        <v>33</v>
      </c>
      <c r="AX166" s="13" t="s">
        <v>79</v>
      </c>
      <c r="AY166" s="202" t="s">
        <v>121</v>
      </c>
    </row>
    <row r="167" spans="1:65" s="2" customFormat="1" ht="16.5" customHeight="1">
      <c r="A167" s="33"/>
      <c r="B167" s="34"/>
      <c r="C167" s="172" t="s">
        <v>260</v>
      </c>
      <c r="D167" s="172" t="s">
        <v>123</v>
      </c>
      <c r="E167" s="173" t="s">
        <v>720</v>
      </c>
      <c r="F167" s="174" t="s">
        <v>721</v>
      </c>
      <c r="G167" s="175" t="s">
        <v>126</v>
      </c>
      <c r="H167" s="176">
        <v>18.318000000000001</v>
      </c>
      <c r="I167" s="177"/>
      <c r="J167" s="178">
        <f>ROUND(I167*H167,2)</f>
        <v>0</v>
      </c>
      <c r="K167" s="174" t="s">
        <v>127</v>
      </c>
      <c r="L167" s="38"/>
      <c r="M167" s="179" t="s">
        <v>19</v>
      </c>
      <c r="N167" s="180" t="s">
        <v>42</v>
      </c>
      <c r="O167" s="63"/>
      <c r="P167" s="181">
        <f>O167*H167</f>
        <v>0</v>
      </c>
      <c r="Q167" s="181">
        <v>1.4400000000000001E-3</v>
      </c>
      <c r="R167" s="181">
        <f>Q167*H167</f>
        <v>2.6377920000000003E-2</v>
      </c>
      <c r="S167" s="181">
        <v>0</v>
      </c>
      <c r="T167" s="18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3" t="s">
        <v>128</v>
      </c>
      <c r="AT167" s="183" t="s">
        <v>123</v>
      </c>
      <c r="AU167" s="183" t="s">
        <v>82</v>
      </c>
      <c r="AY167" s="16" t="s">
        <v>121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6" t="s">
        <v>79</v>
      </c>
      <c r="BK167" s="184">
        <f>ROUND(I167*H167,2)</f>
        <v>0</v>
      </c>
      <c r="BL167" s="16" t="s">
        <v>128</v>
      </c>
      <c r="BM167" s="183" t="s">
        <v>722</v>
      </c>
    </row>
    <row r="168" spans="1:65" s="2" customFormat="1" ht="11.25">
      <c r="A168" s="33"/>
      <c r="B168" s="34"/>
      <c r="C168" s="35"/>
      <c r="D168" s="185" t="s">
        <v>130</v>
      </c>
      <c r="E168" s="35"/>
      <c r="F168" s="186" t="s">
        <v>723</v>
      </c>
      <c r="G168" s="35"/>
      <c r="H168" s="35"/>
      <c r="I168" s="187"/>
      <c r="J168" s="35"/>
      <c r="K168" s="35"/>
      <c r="L168" s="38"/>
      <c r="M168" s="188"/>
      <c r="N168" s="189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130</v>
      </c>
      <c r="AU168" s="16" t="s">
        <v>82</v>
      </c>
    </row>
    <row r="169" spans="1:65" s="2" customFormat="1" ht="11.25">
      <c r="A169" s="33"/>
      <c r="B169" s="34"/>
      <c r="C169" s="35"/>
      <c r="D169" s="190" t="s">
        <v>132</v>
      </c>
      <c r="E169" s="35"/>
      <c r="F169" s="191" t="s">
        <v>724</v>
      </c>
      <c r="G169" s="35"/>
      <c r="H169" s="35"/>
      <c r="I169" s="187"/>
      <c r="J169" s="35"/>
      <c r="K169" s="35"/>
      <c r="L169" s="38"/>
      <c r="M169" s="188"/>
      <c r="N169" s="189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132</v>
      </c>
      <c r="AU169" s="16" t="s">
        <v>82</v>
      </c>
    </row>
    <row r="170" spans="1:65" s="13" customFormat="1" ht="11.25">
      <c r="B170" s="192"/>
      <c r="C170" s="193"/>
      <c r="D170" s="185" t="s">
        <v>134</v>
      </c>
      <c r="E170" s="194" t="s">
        <v>19</v>
      </c>
      <c r="F170" s="195" t="s">
        <v>725</v>
      </c>
      <c r="G170" s="193"/>
      <c r="H170" s="196">
        <v>18.318000000000001</v>
      </c>
      <c r="I170" s="197"/>
      <c r="J170" s="193"/>
      <c r="K170" s="193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134</v>
      </c>
      <c r="AU170" s="202" t="s">
        <v>82</v>
      </c>
      <c r="AV170" s="13" t="s">
        <v>82</v>
      </c>
      <c r="AW170" s="13" t="s">
        <v>33</v>
      </c>
      <c r="AX170" s="13" t="s">
        <v>79</v>
      </c>
      <c r="AY170" s="202" t="s">
        <v>121</v>
      </c>
    </row>
    <row r="171" spans="1:65" s="2" customFormat="1" ht="16.5" customHeight="1">
      <c r="A171" s="33"/>
      <c r="B171" s="34"/>
      <c r="C171" s="172" t="s">
        <v>267</v>
      </c>
      <c r="D171" s="172" t="s">
        <v>123</v>
      </c>
      <c r="E171" s="173" t="s">
        <v>726</v>
      </c>
      <c r="F171" s="174" t="s">
        <v>727</v>
      </c>
      <c r="G171" s="175" t="s">
        <v>126</v>
      </c>
      <c r="H171" s="176">
        <v>18.3</v>
      </c>
      <c r="I171" s="177"/>
      <c r="J171" s="178">
        <f>ROUND(I171*H171,2)</f>
        <v>0</v>
      </c>
      <c r="K171" s="174" t="s">
        <v>127</v>
      </c>
      <c r="L171" s="38"/>
      <c r="M171" s="179" t="s">
        <v>19</v>
      </c>
      <c r="N171" s="180" t="s">
        <v>42</v>
      </c>
      <c r="O171" s="63"/>
      <c r="P171" s="181">
        <f>O171*H171</f>
        <v>0</v>
      </c>
      <c r="Q171" s="181">
        <v>4.0000000000000003E-5</v>
      </c>
      <c r="R171" s="181">
        <f>Q171*H171</f>
        <v>7.3200000000000012E-4</v>
      </c>
      <c r="S171" s="181">
        <v>0</v>
      </c>
      <c r="T171" s="18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3" t="s">
        <v>128</v>
      </c>
      <c r="AT171" s="183" t="s">
        <v>123</v>
      </c>
      <c r="AU171" s="183" t="s">
        <v>82</v>
      </c>
      <c r="AY171" s="16" t="s">
        <v>121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6" t="s">
        <v>79</v>
      </c>
      <c r="BK171" s="184">
        <f>ROUND(I171*H171,2)</f>
        <v>0</v>
      </c>
      <c r="BL171" s="16" t="s">
        <v>128</v>
      </c>
      <c r="BM171" s="183" t="s">
        <v>728</v>
      </c>
    </row>
    <row r="172" spans="1:65" s="2" customFormat="1" ht="11.25">
      <c r="A172" s="33"/>
      <c r="B172" s="34"/>
      <c r="C172" s="35"/>
      <c r="D172" s="185" t="s">
        <v>130</v>
      </c>
      <c r="E172" s="35"/>
      <c r="F172" s="186" t="s">
        <v>729</v>
      </c>
      <c r="G172" s="35"/>
      <c r="H172" s="35"/>
      <c r="I172" s="187"/>
      <c r="J172" s="35"/>
      <c r="K172" s="35"/>
      <c r="L172" s="38"/>
      <c r="M172" s="188"/>
      <c r="N172" s="189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130</v>
      </c>
      <c r="AU172" s="16" t="s">
        <v>82</v>
      </c>
    </row>
    <row r="173" spans="1:65" s="2" customFormat="1" ht="11.25">
      <c r="A173" s="33"/>
      <c r="B173" s="34"/>
      <c r="C173" s="35"/>
      <c r="D173" s="190" t="s">
        <v>132</v>
      </c>
      <c r="E173" s="35"/>
      <c r="F173" s="191" t="s">
        <v>730</v>
      </c>
      <c r="G173" s="35"/>
      <c r="H173" s="35"/>
      <c r="I173" s="187"/>
      <c r="J173" s="35"/>
      <c r="K173" s="35"/>
      <c r="L173" s="38"/>
      <c r="M173" s="188"/>
      <c r="N173" s="189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132</v>
      </c>
      <c r="AU173" s="16" t="s">
        <v>82</v>
      </c>
    </row>
    <row r="174" spans="1:65" s="12" customFormat="1" ht="22.9" customHeight="1">
      <c r="B174" s="156"/>
      <c r="C174" s="157"/>
      <c r="D174" s="158" t="s">
        <v>70</v>
      </c>
      <c r="E174" s="170" t="s">
        <v>128</v>
      </c>
      <c r="F174" s="170" t="s">
        <v>365</v>
      </c>
      <c r="G174" s="157"/>
      <c r="H174" s="157"/>
      <c r="I174" s="160"/>
      <c r="J174" s="171">
        <f>BK174</f>
        <v>0</v>
      </c>
      <c r="K174" s="157"/>
      <c r="L174" s="162"/>
      <c r="M174" s="163"/>
      <c r="N174" s="164"/>
      <c r="O174" s="164"/>
      <c r="P174" s="165">
        <f>SUM(P175:P199)</f>
        <v>0</v>
      </c>
      <c r="Q174" s="164"/>
      <c r="R174" s="165">
        <f>SUM(R175:R199)</f>
        <v>31.311085309999999</v>
      </c>
      <c r="S174" s="164"/>
      <c r="T174" s="166">
        <f>SUM(T175:T199)</f>
        <v>0</v>
      </c>
      <c r="AR174" s="167" t="s">
        <v>79</v>
      </c>
      <c r="AT174" s="168" t="s">
        <v>70</v>
      </c>
      <c r="AU174" s="168" t="s">
        <v>79</v>
      </c>
      <c r="AY174" s="167" t="s">
        <v>121</v>
      </c>
      <c r="BK174" s="169">
        <f>SUM(BK175:BK199)</f>
        <v>0</v>
      </c>
    </row>
    <row r="175" spans="1:65" s="2" customFormat="1" ht="16.5" customHeight="1">
      <c r="A175" s="33"/>
      <c r="B175" s="34"/>
      <c r="C175" s="172" t="s">
        <v>7</v>
      </c>
      <c r="D175" s="172" t="s">
        <v>123</v>
      </c>
      <c r="E175" s="173" t="s">
        <v>731</v>
      </c>
      <c r="F175" s="174" t="s">
        <v>732</v>
      </c>
      <c r="G175" s="175" t="s">
        <v>126</v>
      </c>
      <c r="H175" s="176">
        <v>3</v>
      </c>
      <c r="I175" s="177"/>
      <c r="J175" s="178">
        <f>ROUND(I175*H175,2)</f>
        <v>0</v>
      </c>
      <c r="K175" s="174" t="s">
        <v>127</v>
      </c>
      <c r="L175" s="38"/>
      <c r="M175" s="179" t="s">
        <v>19</v>
      </c>
      <c r="N175" s="180" t="s">
        <v>42</v>
      </c>
      <c r="O175" s="63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3" t="s">
        <v>128</v>
      </c>
      <c r="AT175" s="183" t="s">
        <v>123</v>
      </c>
      <c r="AU175" s="183" t="s">
        <v>82</v>
      </c>
      <c r="AY175" s="16" t="s">
        <v>121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6" t="s">
        <v>79</v>
      </c>
      <c r="BK175" s="184">
        <f>ROUND(I175*H175,2)</f>
        <v>0</v>
      </c>
      <c r="BL175" s="16" t="s">
        <v>128</v>
      </c>
      <c r="BM175" s="183" t="s">
        <v>733</v>
      </c>
    </row>
    <row r="176" spans="1:65" s="2" customFormat="1" ht="11.25">
      <c r="A176" s="33"/>
      <c r="B176" s="34"/>
      <c r="C176" s="35"/>
      <c r="D176" s="185" t="s">
        <v>130</v>
      </c>
      <c r="E176" s="35"/>
      <c r="F176" s="186" t="s">
        <v>734</v>
      </c>
      <c r="G176" s="35"/>
      <c r="H176" s="35"/>
      <c r="I176" s="187"/>
      <c r="J176" s="35"/>
      <c r="K176" s="35"/>
      <c r="L176" s="38"/>
      <c r="M176" s="188"/>
      <c r="N176" s="189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130</v>
      </c>
      <c r="AU176" s="16" t="s">
        <v>82</v>
      </c>
    </row>
    <row r="177" spans="1:65" s="2" customFormat="1" ht="11.25">
      <c r="A177" s="33"/>
      <c r="B177" s="34"/>
      <c r="C177" s="35"/>
      <c r="D177" s="190" t="s">
        <v>132</v>
      </c>
      <c r="E177" s="35"/>
      <c r="F177" s="191" t="s">
        <v>735</v>
      </c>
      <c r="G177" s="35"/>
      <c r="H177" s="35"/>
      <c r="I177" s="187"/>
      <c r="J177" s="35"/>
      <c r="K177" s="35"/>
      <c r="L177" s="38"/>
      <c r="M177" s="188"/>
      <c r="N177" s="189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132</v>
      </c>
      <c r="AU177" s="16" t="s">
        <v>82</v>
      </c>
    </row>
    <row r="178" spans="1:65" s="2" customFormat="1" ht="19.5">
      <c r="A178" s="33"/>
      <c r="B178" s="34"/>
      <c r="C178" s="35"/>
      <c r="D178" s="185" t="s">
        <v>348</v>
      </c>
      <c r="E178" s="35"/>
      <c r="F178" s="213" t="s">
        <v>736</v>
      </c>
      <c r="G178" s="35"/>
      <c r="H178" s="35"/>
      <c r="I178" s="187"/>
      <c r="J178" s="35"/>
      <c r="K178" s="35"/>
      <c r="L178" s="38"/>
      <c r="M178" s="188"/>
      <c r="N178" s="189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348</v>
      </c>
      <c r="AU178" s="16" t="s">
        <v>82</v>
      </c>
    </row>
    <row r="179" spans="1:65" s="13" customFormat="1" ht="11.25">
      <c r="B179" s="192"/>
      <c r="C179" s="193"/>
      <c r="D179" s="185" t="s">
        <v>134</v>
      </c>
      <c r="E179" s="194" t="s">
        <v>19</v>
      </c>
      <c r="F179" s="195" t="s">
        <v>737</v>
      </c>
      <c r="G179" s="193"/>
      <c r="H179" s="196">
        <v>3</v>
      </c>
      <c r="I179" s="197"/>
      <c r="J179" s="193"/>
      <c r="K179" s="193"/>
      <c r="L179" s="198"/>
      <c r="M179" s="199"/>
      <c r="N179" s="200"/>
      <c r="O179" s="200"/>
      <c r="P179" s="200"/>
      <c r="Q179" s="200"/>
      <c r="R179" s="200"/>
      <c r="S179" s="200"/>
      <c r="T179" s="201"/>
      <c r="AT179" s="202" t="s">
        <v>134</v>
      </c>
      <c r="AU179" s="202" t="s">
        <v>82</v>
      </c>
      <c r="AV179" s="13" t="s">
        <v>82</v>
      </c>
      <c r="AW179" s="13" t="s">
        <v>33</v>
      </c>
      <c r="AX179" s="13" t="s">
        <v>79</v>
      </c>
      <c r="AY179" s="202" t="s">
        <v>121</v>
      </c>
    </row>
    <row r="180" spans="1:65" s="2" customFormat="1" ht="16.5" customHeight="1">
      <c r="A180" s="33"/>
      <c r="B180" s="34"/>
      <c r="C180" s="172" t="s">
        <v>283</v>
      </c>
      <c r="D180" s="172" t="s">
        <v>123</v>
      </c>
      <c r="E180" s="173" t="s">
        <v>738</v>
      </c>
      <c r="F180" s="174" t="s">
        <v>739</v>
      </c>
      <c r="G180" s="175" t="s">
        <v>173</v>
      </c>
      <c r="H180" s="176">
        <v>0.70299999999999996</v>
      </c>
      <c r="I180" s="177"/>
      <c r="J180" s="178">
        <f>ROUND(I180*H180,2)</f>
        <v>0</v>
      </c>
      <c r="K180" s="174" t="s">
        <v>127</v>
      </c>
      <c r="L180" s="38"/>
      <c r="M180" s="179" t="s">
        <v>19</v>
      </c>
      <c r="N180" s="180" t="s">
        <v>42</v>
      </c>
      <c r="O180" s="63"/>
      <c r="P180" s="181">
        <f>O180*H180</f>
        <v>0</v>
      </c>
      <c r="Q180" s="181">
        <v>1.8907700000000001</v>
      </c>
      <c r="R180" s="181">
        <f>Q180*H180</f>
        <v>1.32921131</v>
      </c>
      <c r="S180" s="181">
        <v>0</v>
      </c>
      <c r="T180" s="18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3" t="s">
        <v>128</v>
      </c>
      <c r="AT180" s="183" t="s">
        <v>123</v>
      </c>
      <c r="AU180" s="183" t="s">
        <v>82</v>
      </c>
      <c r="AY180" s="16" t="s">
        <v>121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6" t="s">
        <v>79</v>
      </c>
      <c r="BK180" s="184">
        <f>ROUND(I180*H180,2)</f>
        <v>0</v>
      </c>
      <c r="BL180" s="16" t="s">
        <v>128</v>
      </c>
      <c r="BM180" s="183" t="s">
        <v>740</v>
      </c>
    </row>
    <row r="181" spans="1:65" s="2" customFormat="1" ht="11.25">
      <c r="A181" s="33"/>
      <c r="B181" s="34"/>
      <c r="C181" s="35"/>
      <c r="D181" s="185" t="s">
        <v>130</v>
      </c>
      <c r="E181" s="35"/>
      <c r="F181" s="186" t="s">
        <v>741</v>
      </c>
      <c r="G181" s="35"/>
      <c r="H181" s="35"/>
      <c r="I181" s="187"/>
      <c r="J181" s="35"/>
      <c r="K181" s="35"/>
      <c r="L181" s="38"/>
      <c r="M181" s="188"/>
      <c r="N181" s="189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130</v>
      </c>
      <c r="AU181" s="16" t="s">
        <v>82</v>
      </c>
    </row>
    <row r="182" spans="1:65" s="2" customFormat="1" ht="11.25">
      <c r="A182" s="33"/>
      <c r="B182" s="34"/>
      <c r="C182" s="35"/>
      <c r="D182" s="190" t="s">
        <v>132</v>
      </c>
      <c r="E182" s="35"/>
      <c r="F182" s="191" t="s">
        <v>742</v>
      </c>
      <c r="G182" s="35"/>
      <c r="H182" s="35"/>
      <c r="I182" s="187"/>
      <c r="J182" s="35"/>
      <c r="K182" s="35"/>
      <c r="L182" s="38"/>
      <c r="M182" s="188"/>
      <c r="N182" s="189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132</v>
      </c>
      <c r="AU182" s="16" t="s">
        <v>82</v>
      </c>
    </row>
    <row r="183" spans="1:65" s="13" customFormat="1" ht="11.25">
      <c r="B183" s="192"/>
      <c r="C183" s="193"/>
      <c r="D183" s="185" t="s">
        <v>134</v>
      </c>
      <c r="E183" s="194" t="s">
        <v>19</v>
      </c>
      <c r="F183" s="195" t="s">
        <v>743</v>
      </c>
      <c r="G183" s="193"/>
      <c r="H183" s="196">
        <v>0.70299999999999996</v>
      </c>
      <c r="I183" s="197"/>
      <c r="J183" s="193"/>
      <c r="K183" s="193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134</v>
      </c>
      <c r="AU183" s="202" t="s">
        <v>82</v>
      </c>
      <c r="AV183" s="13" t="s">
        <v>82</v>
      </c>
      <c r="AW183" s="13" t="s">
        <v>33</v>
      </c>
      <c r="AX183" s="13" t="s">
        <v>79</v>
      </c>
      <c r="AY183" s="202" t="s">
        <v>121</v>
      </c>
    </row>
    <row r="184" spans="1:65" s="2" customFormat="1" ht="16.5" customHeight="1">
      <c r="A184" s="33"/>
      <c r="B184" s="34"/>
      <c r="C184" s="172" t="s">
        <v>290</v>
      </c>
      <c r="D184" s="172" t="s">
        <v>123</v>
      </c>
      <c r="E184" s="173" t="s">
        <v>744</v>
      </c>
      <c r="F184" s="174" t="s">
        <v>745</v>
      </c>
      <c r="G184" s="175" t="s">
        <v>173</v>
      </c>
      <c r="H184" s="176">
        <v>2.2320000000000002</v>
      </c>
      <c r="I184" s="177"/>
      <c r="J184" s="178">
        <f>ROUND(I184*H184,2)</f>
        <v>0</v>
      </c>
      <c r="K184" s="174" t="s">
        <v>127</v>
      </c>
      <c r="L184" s="38"/>
      <c r="M184" s="179" t="s">
        <v>19</v>
      </c>
      <c r="N184" s="180" t="s">
        <v>42</v>
      </c>
      <c r="O184" s="63"/>
      <c r="P184" s="181">
        <f>O184*H184</f>
        <v>0</v>
      </c>
      <c r="Q184" s="181">
        <v>2</v>
      </c>
      <c r="R184" s="181">
        <f>Q184*H184</f>
        <v>4.4640000000000004</v>
      </c>
      <c r="S184" s="181">
        <v>0</v>
      </c>
      <c r="T184" s="18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3" t="s">
        <v>128</v>
      </c>
      <c r="AT184" s="183" t="s">
        <v>123</v>
      </c>
      <c r="AU184" s="183" t="s">
        <v>82</v>
      </c>
      <c r="AY184" s="16" t="s">
        <v>121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6" t="s">
        <v>79</v>
      </c>
      <c r="BK184" s="184">
        <f>ROUND(I184*H184,2)</f>
        <v>0</v>
      </c>
      <c r="BL184" s="16" t="s">
        <v>128</v>
      </c>
      <c r="BM184" s="183" t="s">
        <v>746</v>
      </c>
    </row>
    <row r="185" spans="1:65" s="2" customFormat="1" ht="19.5">
      <c r="A185" s="33"/>
      <c r="B185" s="34"/>
      <c r="C185" s="35"/>
      <c r="D185" s="185" t="s">
        <v>130</v>
      </c>
      <c r="E185" s="35"/>
      <c r="F185" s="186" t="s">
        <v>747</v>
      </c>
      <c r="G185" s="35"/>
      <c r="H185" s="35"/>
      <c r="I185" s="187"/>
      <c r="J185" s="35"/>
      <c r="K185" s="35"/>
      <c r="L185" s="38"/>
      <c r="M185" s="188"/>
      <c r="N185" s="189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130</v>
      </c>
      <c r="AU185" s="16" t="s">
        <v>82</v>
      </c>
    </row>
    <row r="186" spans="1:65" s="2" customFormat="1" ht="11.25">
      <c r="A186" s="33"/>
      <c r="B186" s="34"/>
      <c r="C186" s="35"/>
      <c r="D186" s="190" t="s">
        <v>132</v>
      </c>
      <c r="E186" s="35"/>
      <c r="F186" s="191" t="s">
        <v>748</v>
      </c>
      <c r="G186" s="35"/>
      <c r="H186" s="35"/>
      <c r="I186" s="187"/>
      <c r="J186" s="35"/>
      <c r="K186" s="35"/>
      <c r="L186" s="38"/>
      <c r="M186" s="188"/>
      <c r="N186" s="189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132</v>
      </c>
      <c r="AU186" s="16" t="s">
        <v>82</v>
      </c>
    </row>
    <row r="187" spans="1:65" s="13" customFormat="1" ht="11.25">
      <c r="B187" s="192"/>
      <c r="C187" s="193"/>
      <c r="D187" s="185" t="s">
        <v>134</v>
      </c>
      <c r="E187" s="194" t="s">
        <v>19</v>
      </c>
      <c r="F187" s="195" t="s">
        <v>749</v>
      </c>
      <c r="G187" s="193"/>
      <c r="H187" s="196">
        <v>2.2320000000000002</v>
      </c>
      <c r="I187" s="197"/>
      <c r="J187" s="193"/>
      <c r="K187" s="193"/>
      <c r="L187" s="198"/>
      <c r="M187" s="199"/>
      <c r="N187" s="200"/>
      <c r="O187" s="200"/>
      <c r="P187" s="200"/>
      <c r="Q187" s="200"/>
      <c r="R187" s="200"/>
      <c r="S187" s="200"/>
      <c r="T187" s="201"/>
      <c r="AT187" s="202" t="s">
        <v>134</v>
      </c>
      <c r="AU187" s="202" t="s">
        <v>82</v>
      </c>
      <c r="AV187" s="13" t="s">
        <v>82</v>
      </c>
      <c r="AW187" s="13" t="s">
        <v>33</v>
      </c>
      <c r="AX187" s="13" t="s">
        <v>79</v>
      </c>
      <c r="AY187" s="202" t="s">
        <v>121</v>
      </c>
    </row>
    <row r="188" spans="1:65" s="2" customFormat="1" ht="16.5" customHeight="1">
      <c r="A188" s="33"/>
      <c r="B188" s="34"/>
      <c r="C188" s="172" t="s">
        <v>297</v>
      </c>
      <c r="D188" s="172" t="s">
        <v>123</v>
      </c>
      <c r="E188" s="173" t="s">
        <v>375</v>
      </c>
      <c r="F188" s="174" t="s">
        <v>376</v>
      </c>
      <c r="G188" s="175" t="s">
        <v>173</v>
      </c>
      <c r="H188" s="176">
        <v>10.8</v>
      </c>
      <c r="I188" s="177"/>
      <c r="J188" s="178">
        <f>ROUND(I188*H188,2)</f>
        <v>0</v>
      </c>
      <c r="K188" s="174" t="s">
        <v>127</v>
      </c>
      <c r="L188" s="38"/>
      <c r="M188" s="179" t="s">
        <v>19</v>
      </c>
      <c r="N188" s="180" t="s">
        <v>42</v>
      </c>
      <c r="O188" s="63"/>
      <c r="P188" s="181">
        <f>O188*H188</f>
        <v>0</v>
      </c>
      <c r="Q188" s="181">
        <v>2.13408</v>
      </c>
      <c r="R188" s="181">
        <f>Q188*H188</f>
        <v>23.048064</v>
      </c>
      <c r="S188" s="181">
        <v>0</v>
      </c>
      <c r="T188" s="18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3" t="s">
        <v>128</v>
      </c>
      <c r="AT188" s="183" t="s">
        <v>123</v>
      </c>
      <c r="AU188" s="183" t="s">
        <v>82</v>
      </c>
      <c r="AY188" s="16" t="s">
        <v>121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6" t="s">
        <v>79</v>
      </c>
      <c r="BK188" s="184">
        <f>ROUND(I188*H188,2)</f>
        <v>0</v>
      </c>
      <c r="BL188" s="16" t="s">
        <v>128</v>
      </c>
      <c r="BM188" s="183" t="s">
        <v>750</v>
      </c>
    </row>
    <row r="189" spans="1:65" s="2" customFormat="1" ht="11.25">
      <c r="A189" s="33"/>
      <c r="B189" s="34"/>
      <c r="C189" s="35"/>
      <c r="D189" s="185" t="s">
        <v>130</v>
      </c>
      <c r="E189" s="35"/>
      <c r="F189" s="186" t="s">
        <v>378</v>
      </c>
      <c r="G189" s="35"/>
      <c r="H189" s="35"/>
      <c r="I189" s="187"/>
      <c r="J189" s="35"/>
      <c r="K189" s="35"/>
      <c r="L189" s="38"/>
      <c r="M189" s="188"/>
      <c r="N189" s="189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130</v>
      </c>
      <c r="AU189" s="16" t="s">
        <v>82</v>
      </c>
    </row>
    <row r="190" spans="1:65" s="2" customFormat="1" ht="11.25">
      <c r="A190" s="33"/>
      <c r="B190" s="34"/>
      <c r="C190" s="35"/>
      <c r="D190" s="190" t="s">
        <v>132</v>
      </c>
      <c r="E190" s="35"/>
      <c r="F190" s="191" t="s">
        <v>379</v>
      </c>
      <c r="G190" s="35"/>
      <c r="H190" s="35"/>
      <c r="I190" s="187"/>
      <c r="J190" s="35"/>
      <c r="K190" s="35"/>
      <c r="L190" s="38"/>
      <c r="M190" s="188"/>
      <c r="N190" s="189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132</v>
      </c>
      <c r="AU190" s="16" t="s">
        <v>82</v>
      </c>
    </row>
    <row r="191" spans="1:65" s="13" customFormat="1" ht="11.25">
      <c r="B191" s="192"/>
      <c r="C191" s="193"/>
      <c r="D191" s="185" t="s">
        <v>134</v>
      </c>
      <c r="E191" s="194" t="s">
        <v>19</v>
      </c>
      <c r="F191" s="195" t="s">
        <v>751</v>
      </c>
      <c r="G191" s="193"/>
      <c r="H191" s="196">
        <v>10.8</v>
      </c>
      <c r="I191" s="197"/>
      <c r="J191" s="193"/>
      <c r="K191" s="193"/>
      <c r="L191" s="198"/>
      <c r="M191" s="199"/>
      <c r="N191" s="200"/>
      <c r="O191" s="200"/>
      <c r="P191" s="200"/>
      <c r="Q191" s="200"/>
      <c r="R191" s="200"/>
      <c r="S191" s="200"/>
      <c r="T191" s="201"/>
      <c r="AT191" s="202" t="s">
        <v>134</v>
      </c>
      <c r="AU191" s="202" t="s">
        <v>82</v>
      </c>
      <c r="AV191" s="13" t="s">
        <v>82</v>
      </c>
      <c r="AW191" s="13" t="s">
        <v>33</v>
      </c>
      <c r="AX191" s="13" t="s">
        <v>79</v>
      </c>
      <c r="AY191" s="202" t="s">
        <v>121</v>
      </c>
    </row>
    <row r="192" spans="1:65" s="2" customFormat="1" ht="16.5" customHeight="1">
      <c r="A192" s="33"/>
      <c r="B192" s="34"/>
      <c r="C192" s="172" t="s">
        <v>305</v>
      </c>
      <c r="D192" s="172" t="s">
        <v>123</v>
      </c>
      <c r="E192" s="173" t="s">
        <v>382</v>
      </c>
      <c r="F192" s="174" t="s">
        <v>383</v>
      </c>
      <c r="G192" s="175" t="s">
        <v>126</v>
      </c>
      <c r="H192" s="176">
        <v>18</v>
      </c>
      <c r="I192" s="177"/>
      <c r="J192" s="178">
        <f>ROUND(I192*H192,2)</f>
        <v>0</v>
      </c>
      <c r="K192" s="174" t="s">
        <v>127</v>
      </c>
      <c r="L192" s="38"/>
      <c r="M192" s="179" t="s">
        <v>19</v>
      </c>
      <c r="N192" s="180" t="s">
        <v>42</v>
      </c>
      <c r="O192" s="63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3" t="s">
        <v>128</v>
      </c>
      <c r="AT192" s="183" t="s">
        <v>123</v>
      </c>
      <c r="AU192" s="183" t="s">
        <v>82</v>
      </c>
      <c r="AY192" s="16" t="s">
        <v>121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6" t="s">
        <v>79</v>
      </c>
      <c r="BK192" s="184">
        <f>ROUND(I192*H192,2)</f>
        <v>0</v>
      </c>
      <c r="BL192" s="16" t="s">
        <v>128</v>
      </c>
      <c r="BM192" s="183" t="s">
        <v>752</v>
      </c>
    </row>
    <row r="193" spans="1:65" s="2" customFormat="1" ht="19.5">
      <c r="A193" s="33"/>
      <c r="B193" s="34"/>
      <c r="C193" s="35"/>
      <c r="D193" s="185" t="s">
        <v>130</v>
      </c>
      <c r="E193" s="35"/>
      <c r="F193" s="186" t="s">
        <v>385</v>
      </c>
      <c r="G193" s="35"/>
      <c r="H193" s="35"/>
      <c r="I193" s="187"/>
      <c r="J193" s="35"/>
      <c r="K193" s="35"/>
      <c r="L193" s="38"/>
      <c r="M193" s="188"/>
      <c r="N193" s="189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130</v>
      </c>
      <c r="AU193" s="16" t="s">
        <v>82</v>
      </c>
    </row>
    <row r="194" spans="1:65" s="2" customFormat="1" ht="11.25">
      <c r="A194" s="33"/>
      <c r="B194" s="34"/>
      <c r="C194" s="35"/>
      <c r="D194" s="190" t="s">
        <v>132</v>
      </c>
      <c r="E194" s="35"/>
      <c r="F194" s="191" t="s">
        <v>386</v>
      </c>
      <c r="G194" s="35"/>
      <c r="H194" s="35"/>
      <c r="I194" s="187"/>
      <c r="J194" s="35"/>
      <c r="K194" s="35"/>
      <c r="L194" s="38"/>
      <c r="M194" s="188"/>
      <c r="N194" s="189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132</v>
      </c>
      <c r="AU194" s="16" t="s">
        <v>82</v>
      </c>
    </row>
    <row r="195" spans="1:65" s="13" customFormat="1" ht="11.25">
      <c r="B195" s="192"/>
      <c r="C195" s="193"/>
      <c r="D195" s="185" t="s">
        <v>134</v>
      </c>
      <c r="E195" s="194" t="s">
        <v>19</v>
      </c>
      <c r="F195" s="195" t="s">
        <v>753</v>
      </c>
      <c r="G195" s="193"/>
      <c r="H195" s="196">
        <v>18</v>
      </c>
      <c r="I195" s="197"/>
      <c r="J195" s="193"/>
      <c r="K195" s="193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134</v>
      </c>
      <c r="AU195" s="202" t="s">
        <v>82</v>
      </c>
      <c r="AV195" s="13" t="s">
        <v>82</v>
      </c>
      <c r="AW195" s="13" t="s">
        <v>33</v>
      </c>
      <c r="AX195" s="13" t="s">
        <v>79</v>
      </c>
      <c r="AY195" s="202" t="s">
        <v>121</v>
      </c>
    </row>
    <row r="196" spans="1:65" s="2" customFormat="1" ht="16.5" customHeight="1">
      <c r="A196" s="33"/>
      <c r="B196" s="34"/>
      <c r="C196" s="172" t="s">
        <v>312</v>
      </c>
      <c r="D196" s="172" t="s">
        <v>123</v>
      </c>
      <c r="E196" s="173" t="s">
        <v>754</v>
      </c>
      <c r="F196" s="174" t="s">
        <v>755</v>
      </c>
      <c r="G196" s="175" t="s">
        <v>126</v>
      </c>
      <c r="H196" s="176">
        <v>3</v>
      </c>
      <c r="I196" s="177"/>
      <c r="J196" s="178">
        <f>ROUND(I196*H196,2)</f>
        <v>0</v>
      </c>
      <c r="K196" s="174" t="s">
        <v>127</v>
      </c>
      <c r="L196" s="38"/>
      <c r="M196" s="179" t="s">
        <v>19</v>
      </c>
      <c r="N196" s="180" t="s">
        <v>42</v>
      </c>
      <c r="O196" s="63"/>
      <c r="P196" s="181">
        <f>O196*H196</f>
        <v>0</v>
      </c>
      <c r="Q196" s="181">
        <v>0.82326999999999995</v>
      </c>
      <c r="R196" s="181">
        <f>Q196*H196</f>
        <v>2.4698099999999998</v>
      </c>
      <c r="S196" s="181">
        <v>0</v>
      </c>
      <c r="T196" s="18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3" t="s">
        <v>128</v>
      </c>
      <c r="AT196" s="183" t="s">
        <v>123</v>
      </c>
      <c r="AU196" s="183" t="s">
        <v>82</v>
      </c>
      <c r="AY196" s="16" t="s">
        <v>121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6" t="s">
        <v>79</v>
      </c>
      <c r="BK196" s="184">
        <f>ROUND(I196*H196,2)</f>
        <v>0</v>
      </c>
      <c r="BL196" s="16" t="s">
        <v>128</v>
      </c>
      <c r="BM196" s="183" t="s">
        <v>756</v>
      </c>
    </row>
    <row r="197" spans="1:65" s="2" customFormat="1" ht="11.25">
      <c r="A197" s="33"/>
      <c r="B197" s="34"/>
      <c r="C197" s="35"/>
      <c r="D197" s="185" t="s">
        <v>130</v>
      </c>
      <c r="E197" s="35"/>
      <c r="F197" s="186" t="s">
        <v>757</v>
      </c>
      <c r="G197" s="35"/>
      <c r="H197" s="35"/>
      <c r="I197" s="187"/>
      <c r="J197" s="35"/>
      <c r="K197" s="35"/>
      <c r="L197" s="38"/>
      <c r="M197" s="188"/>
      <c r="N197" s="189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130</v>
      </c>
      <c r="AU197" s="16" t="s">
        <v>82</v>
      </c>
    </row>
    <row r="198" spans="1:65" s="2" customFormat="1" ht="11.25">
      <c r="A198" s="33"/>
      <c r="B198" s="34"/>
      <c r="C198" s="35"/>
      <c r="D198" s="190" t="s">
        <v>132</v>
      </c>
      <c r="E198" s="35"/>
      <c r="F198" s="191" t="s">
        <v>758</v>
      </c>
      <c r="G198" s="35"/>
      <c r="H198" s="35"/>
      <c r="I198" s="187"/>
      <c r="J198" s="35"/>
      <c r="K198" s="35"/>
      <c r="L198" s="38"/>
      <c r="M198" s="188"/>
      <c r="N198" s="189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132</v>
      </c>
      <c r="AU198" s="16" t="s">
        <v>82</v>
      </c>
    </row>
    <row r="199" spans="1:65" s="13" customFormat="1" ht="11.25">
      <c r="B199" s="192"/>
      <c r="C199" s="193"/>
      <c r="D199" s="185" t="s">
        <v>134</v>
      </c>
      <c r="E199" s="194" t="s">
        <v>19</v>
      </c>
      <c r="F199" s="195" t="s">
        <v>759</v>
      </c>
      <c r="G199" s="193"/>
      <c r="H199" s="196">
        <v>3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134</v>
      </c>
      <c r="AU199" s="202" t="s">
        <v>82</v>
      </c>
      <c r="AV199" s="13" t="s">
        <v>82</v>
      </c>
      <c r="AW199" s="13" t="s">
        <v>33</v>
      </c>
      <c r="AX199" s="13" t="s">
        <v>79</v>
      </c>
      <c r="AY199" s="202" t="s">
        <v>121</v>
      </c>
    </row>
    <row r="200" spans="1:65" s="12" customFormat="1" ht="22.9" customHeight="1">
      <c r="B200" s="156"/>
      <c r="C200" s="157"/>
      <c r="D200" s="158" t="s">
        <v>70</v>
      </c>
      <c r="E200" s="170" t="s">
        <v>153</v>
      </c>
      <c r="F200" s="170" t="s">
        <v>388</v>
      </c>
      <c r="G200" s="157"/>
      <c r="H200" s="157"/>
      <c r="I200" s="160"/>
      <c r="J200" s="171">
        <f>BK200</f>
        <v>0</v>
      </c>
      <c r="K200" s="157"/>
      <c r="L200" s="162"/>
      <c r="M200" s="163"/>
      <c r="N200" s="164"/>
      <c r="O200" s="164"/>
      <c r="P200" s="165">
        <f>SUM(P201:P210)</f>
        <v>0</v>
      </c>
      <c r="Q200" s="164"/>
      <c r="R200" s="165">
        <f>SUM(R201:R210)</f>
        <v>3.2199999999999998</v>
      </c>
      <c r="S200" s="164"/>
      <c r="T200" s="166">
        <f>SUM(T201:T210)</f>
        <v>0</v>
      </c>
      <c r="AR200" s="167" t="s">
        <v>79</v>
      </c>
      <c r="AT200" s="168" t="s">
        <v>70</v>
      </c>
      <c r="AU200" s="168" t="s">
        <v>79</v>
      </c>
      <c r="AY200" s="167" t="s">
        <v>121</v>
      </c>
      <c r="BK200" s="169">
        <f>SUM(BK201:BK210)</f>
        <v>0</v>
      </c>
    </row>
    <row r="201" spans="1:65" s="2" customFormat="1" ht="16.5" customHeight="1">
      <c r="A201" s="33"/>
      <c r="B201" s="34"/>
      <c r="C201" s="172" t="s">
        <v>319</v>
      </c>
      <c r="D201" s="172" t="s">
        <v>123</v>
      </c>
      <c r="E201" s="173" t="s">
        <v>760</v>
      </c>
      <c r="F201" s="174" t="s">
        <v>761</v>
      </c>
      <c r="G201" s="175" t="s">
        <v>126</v>
      </c>
      <c r="H201" s="176">
        <v>4</v>
      </c>
      <c r="I201" s="177"/>
      <c r="J201" s="178">
        <f>ROUND(I201*H201,2)</f>
        <v>0</v>
      </c>
      <c r="K201" s="174" t="s">
        <v>127</v>
      </c>
      <c r="L201" s="38"/>
      <c r="M201" s="179" t="s">
        <v>19</v>
      </c>
      <c r="N201" s="180" t="s">
        <v>42</v>
      </c>
      <c r="O201" s="63"/>
      <c r="P201" s="181">
        <f>O201*H201</f>
        <v>0</v>
      </c>
      <c r="Q201" s="181">
        <v>0.34499999999999997</v>
      </c>
      <c r="R201" s="181">
        <f>Q201*H201</f>
        <v>1.38</v>
      </c>
      <c r="S201" s="181">
        <v>0</v>
      </c>
      <c r="T201" s="18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83" t="s">
        <v>128</v>
      </c>
      <c r="AT201" s="183" t="s">
        <v>123</v>
      </c>
      <c r="AU201" s="183" t="s">
        <v>82</v>
      </c>
      <c r="AY201" s="16" t="s">
        <v>121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6" t="s">
        <v>79</v>
      </c>
      <c r="BK201" s="184">
        <f>ROUND(I201*H201,2)</f>
        <v>0</v>
      </c>
      <c r="BL201" s="16" t="s">
        <v>128</v>
      </c>
      <c r="BM201" s="183" t="s">
        <v>762</v>
      </c>
    </row>
    <row r="202" spans="1:65" s="2" customFormat="1" ht="11.25">
      <c r="A202" s="33"/>
      <c r="B202" s="34"/>
      <c r="C202" s="35"/>
      <c r="D202" s="185" t="s">
        <v>130</v>
      </c>
      <c r="E202" s="35"/>
      <c r="F202" s="186" t="s">
        <v>763</v>
      </c>
      <c r="G202" s="35"/>
      <c r="H202" s="35"/>
      <c r="I202" s="187"/>
      <c r="J202" s="35"/>
      <c r="K202" s="35"/>
      <c r="L202" s="38"/>
      <c r="M202" s="188"/>
      <c r="N202" s="189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130</v>
      </c>
      <c r="AU202" s="16" t="s">
        <v>82</v>
      </c>
    </row>
    <row r="203" spans="1:65" s="2" customFormat="1" ht="11.25">
      <c r="A203" s="33"/>
      <c r="B203" s="34"/>
      <c r="C203" s="35"/>
      <c r="D203" s="190" t="s">
        <v>132</v>
      </c>
      <c r="E203" s="35"/>
      <c r="F203" s="191" t="s">
        <v>764</v>
      </c>
      <c r="G203" s="35"/>
      <c r="H203" s="35"/>
      <c r="I203" s="187"/>
      <c r="J203" s="35"/>
      <c r="K203" s="35"/>
      <c r="L203" s="38"/>
      <c r="M203" s="188"/>
      <c r="N203" s="189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132</v>
      </c>
      <c r="AU203" s="16" t="s">
        <v>82</v>
      </c>
    </row>
    <row r="204" spans="1:65" s="2" customFormat="1" ht="19.5">
      <c r="A204" s="33"/>
      <c r="B204" s="34"/>
      <c r="C204" s="35"/>
      <c r="D204" s="185" t="s">
        <v>348</v>
      </c>
      <c r="E204" s="35"/>
      <c r="F204" s="213" t="s">
        <v>765</v>
      </c>
      <c r="G204" s="35"/>
      <c r="H204" s="35"/>
      <c r="I204" s="187"/>
      <c r="J204" s="35"/>
      <c r="K204" s="35"/>
      <c r="L204" s="38"/>
      <c r="M204" s="188"/>
      <c r="N204" s="189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348</v>
      </c>
      <c r="AU204" s="16" t="s">
        <v>82</v>
      </c>
    </row>
    <row r="205" spans="1:65" s="13" customFormat="1" ht="11.25">
      <c r="B205" s="192"/>
      <c r="C205" s="193"/>
      <c r="D205" s="185" t="s">
        <v>134</v>
      </c>
      <c r="E205" s="194" t="s">
        <v>19</v>
      </c>
      <c r="F205" s="195" t="s">
        <v>766</v>
      </c>
      <c r="G205" s="193"/>
      <c r="H205" s="196">
        <v>4</v>
      </c>
      <c r="I205" s="197"/>
      <c r="J205" s="193"/>
      <c r="K205" s="193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134</v>
      </c>
      <c r="AU205" s="202" t="s">
        <v>82</v>
      </c>
      <c r="AV205" s="13" t="s">
        <v>82</v>
      </c>
      <c r="AW205" s="13" t="s">
        <v>33</v>
      </c>
      <c r="AX205" s="13" t="s">
        <v>79</v>
      </c>
      <c r="AY205" s="202" t="s">
        <v>121</v>
      </c>
    </row>
    <row r="206" spans="1:65" s="2" customFormat="1" ht="16.5" customHeight="1">
      <c r="A206" s="33"/>
      <c r="B206" s="34"/>
      <c r="C206" s="172" t="s">
        <v>328</v>
      </c>
      <c r="D206" s="172" t="s">
        <v>123</v>
      </c>
      <c r="E206" s="173" t="s">
        <v>417</v>
      </c>
      <c r="F206" s="174" t="s">
        <v>418</v>
      </c>
      <c r="G206" s="175" t="s">
        <v>126</v>
      </c>
      <c r="H206" s="176">
        <v>4</v>
      </c>
      <c r="I206" s="177"/>
      <c r="J206" s="178">
        <f>ROUND(I206*H206,2)</f>
        <v>0</v>
      </c>
      <c r="K206" s="174" t="s">
        <v>127</v>
      </c>
      <c r="L206" s="38"/>
      <c r="M206" s="179" t="s">
        <v>19</v>
      </c>
      <c r="N206" s="180" t="s">
        <v>42</v>
      </c>
      <c r="O206" s="63"/>
      <c r="P206" s="181">
        <f>O206*H206</f>
        <v>0</v>
      </c>
      <c r="Q206" s="181">
        <v>0.46</v>
      </c>
      <c r="R206" s="181">
        <f>Q206*H206</f>
        <v>1.84</v>
      </c>
      <c r="S206" s="181">
        <v>0</v>
      </c>
      <c r="T206" s="18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3" t="s">
        <v>128</v>
      </c>
      <c r="AT206" s="183" t="s">
        <v>123</v>
      </c>
      <c r="AU206" s="183" t="s">
        <v>82</v>
      </c>
      <c r="AY206" s="16" t="s">
        <v>121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6" t="s">
        <v>79</v>
      </c>
      <c r="BK206" s="184">
        <f>ROUND(I206*H206,2)</f>
        <v>0</v>
      </c>
      <c r="BL206" s="16" t="s">
        <v>128</v>
      </c>
      <c r="BM206" s="183" t="s">
        <v>767</v>
      </c>
    </row>
    <row r="207" spans="1:65" s="2" customFormat="1" ht="11.25">
      <c r="A207" s="33"/>
      <c r="B207" s="34"/>
      <c r="C207" s="35"/>
      <c r="D207" s="185" t="s">
        <v>130</v>
      </c>
      <c r="E207" s="35"/>
      <c r="F207" s="186" t="s">
        <v>420</v>
      </c>
      <c r="G207" s="35"/>
      <c r="H207" s="35"/>
      <c r="I207" s="187"/>
      <c r="J207" s="35"/>
      <c r="K207" s="35"/>
      <c r="L207" s="38"/>
      <c r="M207" s="188"/>
      <c r="N207" s="189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130</v>
      </c>
      <c r="AU207" s="16" t="s">
        <v>82</v>
      </c>
    </row>
    <row r="208" spans="1:65" s="2" customFormat="1" ht="11.25">
      <c r="A208" s="33"/>
      <c r="B208" s="34"/>
      <c r="C208" s="35"/>
      <c r="D208" s="190" t="s">
        <v>132</v>
      </c>
      <c r="E208" s="35"/>
      <c r="F208" s="191" t="s">
        <v>421</v>
      </c>
      <c r="G208" s="35"/>
      <c r="H208" s="35"/>
      <c r="I208" s="187"/>
      <c r="J208" s="35"/>
      <c r="K208" s="35"/>
      <c r="L208" s="38"/>
      <c r="M208" s="188"/>
      <c r="N208" s="189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132</v>
      </c>
      <c r="AU208" s="16" t="s">
        <v>82</v>
      </c>
    </row>
    <row r="209" spans="1:65" s="2" customFormat="1" ht="19.5">
      <c r="A209" s="33"/>
      <c r="B209" s="34"/>
      <c r="C209" s="35"/>
      <c r="D209" s="185" t="s">
        <v>348</v>
      </c>
      <c r="E209" s="35"/>
      <c r="F209" s="213" t="s">
        <v>768</v>
      </c>
      <c r="G209" s="35"/>
      <c r="H209" s="35"/>
      <c r="I209" s="187"/>
      <c r="J209" s="35"/>
      <c r="K209" s="35"/>
      <c r="L209" s="38"/>
      <c r="M209" s="188"/>
      <c r="N209" s="189"/>
      <c r="O209" s="63"/>
      <c r="P209" s="63"/>
      <c r="Q209" s="63"/>
      <c r="R209" s="63"/>
      <c r="S209" s="63"/>
      <c r="T209" s="6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348</v>
      </c>
      <c r="AU209" s="16" t="s">
        <v>82</v>
      </c>
    </row>
    <row r="210" spans="1:65" s="13" customFormat="1" ht="11.25">
      <c r="B210" s="192"/>
      <c r="C210" s="193"/>
      <c r="D210" s="185" t="s">
        <v>134</v>
      </c>
      <c r="E210" s="194" t="s">
        <v>19</v>
      </c>
      <c r="F210" s="195" t="s">
        <v>769</v>
      </c>
      <c r="G210" s="193"/>
      <c r="H210" s="196">
        <v>4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134</v>
      </c>
      <c r="AU210" s="202" t="s">
        <v>82</v>
      </c>
      <c r="AV210" s="13" t="s">
        <v>82</v>
      </c>
      <c r="AW210" s="13" t="s">
        <v>33</v>
      </c>
      <c r="AX210" s="13" t="s">
        <v>79</v>
      </c>
      <c r="AY210" s="202" t="s">
        <v>121</v>
      </c>
    </row>
    <row r="211" spans="1:65" s="12" customFormat="1" ht="22.9" customHeight="1">
      <c r="B211" s="156"/>
      <c r="C211" s="157"/>
      <c r="D211" s="158" t="s">
        <v>70</v>
      </c>
      <c r="E211" s="170" t="s">
        <v>188</v>
      </c>
      <c r="F211" s="170" t="s">
        <v>515</v>
      </c>
      <c r="G211" s="157"/>
      <c r="H211" s="157"/>
      <c r="I211" s="160"/>
      <c r="J211" s="171">
        <f>BK211</f>
        <v>0</v>
      </c>
      <c r="K211" s="157"/>
      <c r="L211" s="162"/>
      <c r="M211" s="163"/>
      <c r="N211" s="164"/>
      <c r="O211" s="164"/>
      <c r="P211" s="165">
        <f>SUM(P212:P225)</f>
        <v>0</v>
      </c>
      <c r="Q211" s="164"/>
      <c r="R211" s="165">
        <f>SUM(R212:R225)</f>
        <v>0.72340499999999996</v>
      </c>
      <c r="S211" s="164"/>
      <c r="T211" s="166">
        <f>SUM(T212:T225)</f>
        <v>0</v>
      </c>
      <c r="AR211" s="167" t="s">
        <v>79</v>
      </c>
      <c r="AT211" s="168" t="s">
        <v>70</v>
      </c>
      <c r="AU211" s="168" t="s">
        <v>79</v>
      </c>
      <c r="AY211" s="167" t="s">
        <v>121</v>
      </c>
      <c r="BK211" s="169">
        <f>SUM(BK212:BK225)</f>
        <v>0</v>
      </c>
    </row>
    <row r="212" spans="1:65" s="2" customFormat="1" ht="16.5" customHeight="1">
      <c r="A212" s="33"/>
      <c r="B212" s="34"/>
      <c r="C212" s="172" t="s">
        <v>335</v>
      </c>
      <c r="D212" s="172" t="s">
        <v>123</v>
      </c>
      <c r="E212" s="173" t="s">
        <v>770</v>
      </c>
      <c r="F212" s="174" t="s">
        <v>771</v>
      </c>
      <c r="G212" s="175" t="s">
        <v>156</v>
      </c>
      <c r="H212" s="176">
        <v>4.7</v>
      </c>
      <c r="I212" s="177"/>
      <c r="J212" s="178">
        <f>ROUND(I212*H212,2)</f>
        <v>0</v>
      </c>
      <c r="K212" s="174" t="s">
        <v>127</v>
      </c>
      <c r="L212" s="38"/>
      <c r="M212" s="179" t="s">
        <v>19</v>
      </c>
      <c r="N212" s="180" t="s">
        <v>42</v>
      </c>
      <c r="O212" s="63"/>
      <c r="P212" s="181">
        <f>O212*H212</f>
        <v>0</v>
      </c>
      <c r="Q212" s="181">
        <v>0</v>
      </c>
      <c r="R212" s="181">
        <f>Q212*H212</f>
        <v>0</v>
      </c>
      <c r="S212" s="181">
        <v>0</v>
      </c>
      <c r="T212" s="18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3" t="s">
        <v>128</v>
      </c>
      <c r="AT212" s="183" t="s">
        <v>123</v>
      </c>
      <c r="AU212" s="183" t="s">
        <v>82</v>
      </c>
      <c r="AY212" s="16" t="s">
        <v>121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6" t="s">
        <v>79</v>
      </c>
      <c r="BK212" s="184">
        <f>ROUND(I212*H212,2)</f>
        <v>0</v>
      </c>
      <c r="BL212" s="16" t="s">
        <v>128</v>
      </c>
      <c r="BM212" s="183" t="s">
        <v>772</v>
      </c>
    </row>
    <row r="213" spans="1:65" s="2" customFormat="1" ht="11.25">
      <c r="A213" s="33"/>
      <c r="B213" s="34"/>
      <c r="C213" s="35"/>
      <c r="D213" s="185" t="s">
        <v>130</v>
      </c>
      <c r="E213" s="35"/>
      <c r="F213" s="186" t="s">
        <v>773</v>
      </c>
      <c r="G213" s="35"/>
      <c r="H213" s="35"/>
      <c r="I213" s="187"/>
      <c r="J213" s="35"/>
      <c r="K213" s="35"/>
      <c r="L213" s="38"/>
      <c r="M213" s="188"/>
      <c r="N213" s="189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130</v>
      </c>
      <c r="AU213" s="16" t="s">
        <v>82</v>
      </c>
    </row>
    <row r="214" spans="1:65" s="2" customFormat="1" ht="11.25">
      <c r="A214" s="33"/>
      <c r="B214" s="34"/>
      <c r="C214" s="35"/>
      <c r="D214" s="190" t="s">
        <v>132</v>
      </c>
      <c r="E214" s="35"/>
      <c r="F214" s="191" t="s">
        <v>774</v>
      </c>
      <c r="G214" s="35"/>
      <c r="H214" s="35"/>
      <c r="I214" s="187"/>
      <c r="J214" s="35"/>
      <c r="K214" s="35"/>
      <c r="L214" s="38"/>
      <c r="M214" s="188"/>
      <c r="N214" s="189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132</v>
      </c>
      <c r="AU214" s="16" t="s">
        <v>82</v>
      </c>
    </row>
    <row r="215" spans="1:65" s="13" customFormat="1" ht="11.25">
      <c r="B215" s="192"/>
      <c r="C215" s="193"/>
      <c r="D215" s="185" t="s">
        <v>134</v>
      </c>
      <c r="E215" s="194" t="s">
        <v>19</v>
      </c>
      <c r="F215" s="195" t="s">
        <v>775</v>
      </c>
      <c r="G215" s="193"/>
      <c r="H215" s="196">
        <v>4.7</v>
      </c>
      <c r="I215" s="197"/>
      <c r="J215" s="193"/>
      <c r="K215" s="193"/>
      <c r="L215" s="198"/>
      <c r="M215" s="199"/>
      <c r="N215" s="200"/>
      <c r="O215" s="200"/>
      <c r="P215" s="200"/>
      <c r="Q215" s="200"/>
      <c r="R215" s="200"/>
      <c r="S215" s="200"/>
      <c r="T215" s="201"/>
      <c r="AT215" s="202" t="s">
        <v>134</v>
      </c>
      <c r="AU215" s="202" t="s">
        <v>82</v>
      </c>
      <c r="AV215" s="13" t="s">
        <v>82</v>
      </c>
      <c r="AW215" s="13" t="s">
        <v>33</v>
      </c>
      <c r="AX215" s="13" t="s">
        <v>79</v>
      </c>
      <c r="AY215" s="202" t="s">
        <v>121</v>
      </c>
    </row>
    <row r="216" spans="1:65" s="2" customFormat="1" ht="16.5" customHeight="1">
      <c r="A216" s="33"/>
      <c r="B216" s="34"/>
      <c r="C216" s="203" t="s">
        <v>342</v>
      </c>
      <c r="D216" s="203" t="s">
        <v>313</v>
      </c>
      <c r="E216" s="204" t="s">
        <v>776</v>
      </c>
      <c r="F216" s="205" t="s">
        <v>777</v>
      </c>
      <c r="G216" s="206" t="s">
        <v>156</v>
      </c>
      <c r="H216" s="207">
        <v>4.7</v>
      </c>
      <c r="I216" s="208"/>
      <c r="J216" s="209">
        <f>ROUND(I216*H216,2)</f>
        <v>0</v>
      </c>
      <c r="K216" s="205" t="s">
        <v>19</v>
      </c>
      <c r="L216" s="210"/>
      <c r="M216" s="211" t="s">
        <v>19</v>
      </c>
      <c r="N216" s="212" t="s">
        <v>42</v>
      </c>
      <c r="O216" s="63"/>
      <c r="P216" s="181">
        <f>O216*H216</f>
        <v>0</v>
      </c>
      <c r="Q216" s="181">
        <v>0.153</v>
      </c>
      <c r="R216" s="181">
        <f>Q216*H216</f>
        <v>0.71909999999999996</v>
      </c>
      <c r="S216" s="181">
        <v>0</v>
      </c>
      <c r="T216" s="18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83" t="s">
        <v>179</v>
      </c>
      <c r="AT216" s="183" t="s">
        <v>313</v>
      </c>
      <c r="AU216" s="183" t="s">
        <v>82</v>
      </c>
      <c r="AY216" s="16" t="s">
        <v>121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6" t="s">
        <v>79</v>
      </c>
      <c r="BK216" s="184">
        <f>ROUND(I216*H216,2)</f>
        <v>0</v>
      </c>
      <c r="BL216" s="16" t="s">
        <v>128</v>
      </c>
      <c r="BM216" s="183" t="s">
        <v>778</v>
      </c>
    </row>
    <row r="217" spans="1:65" s="2" customFormat="1" ht="11.25">
      <c r="A217" s="33"/>
      <c r="B217" s="34"/>
      <c r="C217" s="35"/>
      <c r="D217" s="185" t="s">
        <v>130</v>
      </c>
      <c r="E217" s="35"/>
      <c r="F217" s="186" t="s">
        <v>777</v>
      </c>
      <c r="G217" s="35"/>
      <c r="H217" s="35"/>
      <c r="I217" s="187"/>
      <c r="J217" s="35"/>
      <c r="K217" s="35"/>
      <c r="L217" s="38"/>
      <c r="M217" s="188"/>
      <c r="N217" s="189"/>
      <c r="O217" s="63"/>
      <c r="P217" s="63"/>
      <c r="Q217" s="63"/>
      <c r="R217" s="63"/>
      <c r="S217" s="63"/>
      <c r="T217" s="6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130</v>
      </c>
      <c r="AU217" s="16" t="s">
        <v>82</v>
      </c>
    </row>
    <row r="218" spans="1:65" s="2" customFormat="1" ht="16.5" customHeight="1">
      <c r="A218" s="33"/>
      <c r="B218" s="34"/>
      <c r="C218" s="172" t="s">
        <v>351</v>
      </c>
      <c r="D218" s="172" t="s">
        <v>123</v>
      </c>
      <c r="E218" s="173" t="s">
        <v>779</v>
      </c>
      <c r="F218" s="174" t="s">
        <v>780</v>
      </c>
      <c r="G218" s="175" t="s">
        <v>126</v>
      </c>
      <c r="H218" s="176">
        <v>1.05</v>
      </c>
      <c r="I218" s="177"/>
      <c r="J218" s="178">
        <f>ROUND(I218*H218,2)</f>
        <v>0</v>
      </c>
      <c r="K218" s="174" t="s">
        <v>127</v>
      </c>
      <c r="L218" s="38"/>
      <c r="M218" s="179" t="s">
        <v>19</v>
      </c>
      <c r="N218" s="180" t="s">
        <v>42</v>
      </c>
      <c r="O218" s="63"/>
      <c r="P218" s="181">
        <f>O218*H218</f>
        <v>0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83" t="s">
        <v>128</v>
      </c>
      <c r="AT218" s="183" t="s">
        <v>123</v>
      </c>
      <c r="AU218" s="183" t="s">
        <v>82</v>
      </c>
      <c r="AY218" s="16" t="s">
        <v>121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6" t="s">
        <v>79</v>
      </c>
      <c r="BK218" s="184">
        <f>ROUND(I218*H218,2)</f>
        <v>0</v>
      </c>
      <c r="BL218" s="16" t="s">
        <v>128</v>
      </c>
      <c r="BM218" s="183" t="s">
        <v>781</v>
      </c>
    </row>
    <row r="219" spans="1:65" s="2" customFormat="1" ht="11.25">
      <c r="A219" s="33"/>
      <c r="B219" s="34"/>
      <c r="C219" s="35"/>
      <c r="D219" s="185" t="s">
        <v>130</v>
      </c>
      <c r="E219" s="35"/>
      <c r="F219" s="186" t="s">
        <v>782</v>
      </c>
      <c r="G219" s="35"/>
      <c r="H219" s="35"/>
      <c r="I219" s="187"/>
      <c r="J219" s="35"/>
      <c r="K219" s="35"/>
      <c r="L219" s="38"/>
      <c r="M219" s="188"/>
      <c r="N219" s="189"/>
      <c r="O219" s="63"/>
      <c r="P219" s="63"/>
      <c r="Q219" s="63"/>
      <c r="R219" s="63"/>
      <c r="S219" s="63"/>
      <c r="T219" s="6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130</v>
      </c>
      <c r="AU219" s="16" t="s">
        <v>82</v>
      </c>
    </row>
    <row r="220" spans="1:65" s="2" customFormat="1" ht="11.25">
      <c r="A220" s="33"/>
      <c r="B220" s="34"/>
      <c r="C220" s="35"/>
      <c r="D220" s="190" t="s">
        <v>132</v>
      </c>
      <c r="E220" s="35"/>
      <c r="F220" s="191" t="s">
        <v>783</v>
      </c>
      <c r="G220" s="35"/>
      <c r="H220" s="35"/>
      <c r="I220" s="187"/>
      <c r="J220" s="35"/>
      <c r="K220" s="35"/>
      <c r="L220" s="38"/>
      <c r="M220" s="188"/>
      <c r="N220" s="189"/>
      <c r="O220" s="63"/>
      <c r="P220" s="63"/>
      <c r="Q220" s="63"/>
      <c r="R220" s="63"/>
      <c r="S220" s="63"/>
      <c r="T220" s="64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132</v>
      </c>
      <c r="AU220" s="16" t="s">
        <v>82</v>
      </c>
    </row>
    <row r="221" spans="1:65" s="13" customFormat="1" ht="11.25">
      <c r="B221" s="192"/>
      <c r="C221" s="193"/>
      <c r="D221" s="185" t="s">
        <v>134</v>
      </c>
      <c r="E221" s="194" t="s">
        <v>19</v>
      </c>
      <c r="F221" s="195" t="s">
        <v>784</v>
      </c>
      <c r="G221" s="193"/>
      <c r="H221" s="196">
        <v>1.05</v>
      </c>
      <c r="I221" s="197"/>
      <c r="J221" s="193"/>
      <c r="K221" s="193"/>
      <c r="L221" s="198"/>
      <c r="M221" s="199"/>
      <c r="N221" s="200"/>
      <c r="O221" s="200"/>
      <c r="P221" s="200"/>
      <c r="Q221" s="200"/>
      <c r="R221" s="200"/>
      <c r="S221" s="200"/>
      <c r="T221" s="201"/>
      <c r="AT221" s="202" t="s">
        <v>134</v>
      </c>
      <c r="AU221" s="202" t="s">
        <v>82</v>
      </c>
      <c r="AV221" s="13" t="s">
        <v>82</v>
      </c>
      <c r="AW221" s="13" t="s">
        <v>33</v>
      </c>
      <c r="AX221" s="13" t="s">
        <v>79</v>
      </c>
      <c r="AY221" s="202" t="s">
        <v>121</v>
      </c>
    </row>
    <row r="222" spans="1:65" s="2" customFormat="1" ht="16.5" customHeight="1">
      <c r="A222" s="33"/>
      <c r="B222" s="34"/>
      <c r="C222" s="172" t="s">
        <v>358</v>
      </c>
      <c r="D222" s="172" t="s">
        <v>123</v>
      </c>
      <c r="E222" s="173" t="s">
        <v>785</v>
      </c>
      <c r="F222" s="174" t="s">
        <v>786</v>
      </c>
      <c r="G222" s="175" t="s">
        <v>126</v>
      </c>
      <c r="H222" s="176">
        <v>1.05</v>
      </c>
      <c r="I222" s="177"/>
      <c r="J222" s="178">
        <f>ROUND(I222*H222,2)</f>
        <v>0</v>
      </c>
      <c r="K222" s="174" t="s">
        <v>127</v>
      </c>
      <c r="L222" s="38"/>
      <c r="M222" s="179" t="s">
        <v>19</v>
      </c>
      <c r="N222" s="180" t="s">
        <v>42</v>
      </c>
      <c r="O222" s="63"/>
      <c r="P222" s="181">
        <f>O222*H222</f>
        <v>0</v>
      </c>
      <c r="Q222" s="181">
        <v>4.1000000000000003E-3</v>
      </c>
      <c r="R222" s="181">
        <f>Q222*H222</f>
        <v>4.3050000000000007E-3</v>
      </c>
      <c r="S222" s="181">
        <v>0</v>
      </c>
      <c r="T222" s="18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83" t="s">
        <v>128</v>
      </c>
      <c r="AT222" s="183" t="s">
        <v>123</v>
      </c>
      <c r="AU222" s="183" t="s">
        <v>82</v>
      </c>
      <c r="AY222" s="16" t="s">
        <v>121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6" t="s">
        <v>79</v>
      </c>
      <c r="BK222" s="184">
        <f>ROUND(I222*H222,2)</f>
        <v>0</v>
      </c>
      <c r="BL222" s="16" t="s">
        <v>128</v>
      </c>
      <c r="BM222" s="183" t="s">
        <v>787</v>
      </c>
    </row>
    <row r="223" spans="1:65" s="2" customFormat="1" ht="11.25">
      <c r="A223" s="33"/>
      <c r="B223" s="34"/>
      <c r="C223" s="35"/>
      <c r="D223" s="185" t="s">
        <v>130</v>
      </c>
      <c r="E223" s="35"/>
      <c r="F223" s="186" t="s">
        <v>788</v>
      </c>
      <c r="G223" s="35"/>
      <c r="H223" s="35"/>
      <c r="I223" s="187"/>
      <c r="J223" s="35"/>
      <c r="K223" s="35"/>
      <c r="L223" s="38"/>
      <c r="M223" s="188"/>
      <c r="N223" s="189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130</v>
      </c>
      <c r="AU223" s="16" t="s">
        <v>82</v>
      </c>
    </row>
    <row r="224" spans="1:65" s="2" customFormat="1" ht="11.25">
      <c r="A224" s="33"/>
      <c r="B224" s="34"/>
      <c r="C224" s="35"/>
      <c r="D224" s="190" t="s">
        <v>132</v>
      </c>
      <c r="E224" s="35"/>
      <c r="F224" s="191" t="s">
        <v>789</v>
      </c>
      <c r="G224" s="35"/>
      <c r="H224" s="35"/>
      <c r="I224" s="187"/>
      <c r="J224" s="35"/>
      <c r="K224" s="35"/>
      <c r="L224" s="38"/>
      <c r="M224" s="188"/>
      <c r="N224" s="189"/>
      <c r="O224" s="63"/>
      <c r="P224" s="63"/>
      <c r="Q224" s="63"/>
      <c r="R224" s="63"/>
      <c r="S224" s="63"/>
      <c r="T224" s="64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132</v>
      </c>
      <c r="AU224" s="16" t="s">
        <v>82</v>
      </c>
    </row>
    <row r="225" spans="1:65" s="13" customFormat="1" ht="11.25">
      <c r="B225" s="192"/>
      <c r="C225" s="193"/>
      <c r="D225" s="185" t="s">
        <v>134</v>
      </c>
      <c r="E225" s="194" t="s">
        <v>19</v>
      </c>
      <c r="F225" s="195" t="s">
        <v>784</v>
      </c>
      <c r="G225" s="193"/>
      <c r="H225" s="196">
        <v>1.05</v>
      </c>
      <c r="I225" s="197"/>
      <c r="J225" s="193"/>
      <c r="K225" s="193"/>
      <c r="L225" s="198"/>
      <c r="M225" s="199"/>
      <c r="N225" s="200"/>
      <c r="O225" s="200"/>
      <c r="P225" s="200"/>
      <c r="Q225" s="200"/>
      <c r="R225" s="200"/>
      <c r="S225" s="200"/>
      <c r="T225" s="201"/>
      <c r="AT225" s="202" t="s">
        <v>134</v>
      </c>
      <c r="AU225" s="202" t="s">
        <v>82</v>
      </c>
      <c r="AV225" s="13" t="s">
        <v>82</v>
      </c>
      <c r="AW225" s="13" t="s">
        <v>33</v>
      </c>
      <c r="AX225" s="13" t="s">
        <v>79</v>
      </c>
      <c r="AY225" s="202" t="s">
        <v>121</v>
      </c>
    </row>
    <row r="226" spans="1:65" s="12" customFormat="1" ht="22.9" customHeight="1">
      <c r="B226" s="156"/>
      <c r="C226" s="157"/>
      <c r="D226" s="158" t="s">
        <v>70</v>
      </c>
      <c r="E226" s="170" t="s">
        <v>642</v>
      </c>
      <c r="F226" s="170" t="s">
        <v>643</v>
      </c>
      <c r="G226" s="157"/>
      <c r="H226" s="157"/>
      <c r="I226" s="160"/>
      <c r="J226" s="171">
        <f>BK226</f>
        <v>0</v>
      </c>
      <c r="K226" s="157"/>
      <c r="L226" s="162"/>
      <c r="M226" s="163"/>
      <c r="N226" s="164"/>
      <c r="O226" s="164"/>
      <c r="P226" s="165">
        <f>SUM(P227:P233)</f>
        <v>0</v>
      </c>
      <c r="Q226" s="164"/>
      <c r="R226" s="165">
        <f>SUM(R227:R233)</f>
        <v>0</v>
      </c>
      <c r="S226" s="164"/>
      <c r="T226" s="166">
        <f>SUM(T227:T233)</f>
        <v>0</v>
      </c>
      <c r="AR226" s="167" t="s">
        <v>79</v>
      </c>
      <c r="AT226" s="168" t="s">
        <v>70</v>
      </c>
      <c r="AU226" s="168" t="s">
        <v>79</v>
      </c>
      <c r="AY226" s="167" t="s">
        <v>121</v>
      </c>
      <c r="BK226" s="169">
        <f>SUM(BK227:BK233)</f>
        <v>0</v>
      </c>
    </row>
    <row r="227" spans="1:65" s="2" customFormat="1" ht="21.75" customHeight="1">
      <c r="A227" s="33"/>
      <c r="B227" s="34"/>
      <c r="C227" s="172" t="s">
        <v>366</v>
      </c>
      <c r="D227" s="172" t="s">
        <v>123</v>
      </c>
      <c r="E227" s="173" t="s">
        <v>645</v>
      </c>
      <c r="F227" s="174" t="s">
        <v>646</v>
      </c>
      <c r="G227" s="175" t="s">
        <v>278</v>
      </c>
      <c r="H227" s="176">
        <v>3.22</v>
      </c>
      <c r="I227" s="177"/>
      <c r="J227" s="178">
        <f>ROUND(I227*H227,2)</f>
        <v>0</v>
      </c>
      <c r="K227" s="174" t="s">
        <v>127</v>
      </c>
      <c r="L227" s="38"/>
      <c r="M227" s="179" t="s">
        <v>19</v>
      </c>
      <c r="N227" s="180" t="s">
        <v>42</v>
      </c>
      <c r="O227" s="63"/>
      <c r="P227" s="181">
        <f>O227*H227</f>
        <v>0</v>
      </c>
      <c r="Q227" s="181">
        <v>0</v>
      </c>
      <c r="R227" s="181">
        <f>Q227*H227</f>
        <v>0</v>
      </c>
      <c r="S227" s="181">
        <v>0</v>
      </c>
      <c r="T227" s="18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83" t="s">
        <v>128</v>
      </c>
      <c r="AT227" s="183" t="s">
        <v>123</v>
      </c>
      <c r="AU227" s="183" t="s">
        <v>82</v>
      </c>
      <c r="AY227" s="16" t="s">
        <v>121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6" t="s">
        <v>79</v>
      </c>
      <c r="BK227" s="184">
        <f>ROUND(I227*H227,2)</f>
        <v>0</v>
      </c>
      <c r="BL227" s="16" t="s">
        <v>128</v>
      </c>
      <c r="BM227" s="183" t="s">
        <v>790</v>
      </c>
    </row>
    <row r="228" spans="1:65" s="2" customFormat="1" ht="19.5">
      <c r="A228" s="33"/>
      <c r="B228" s="34"/>
      <c r="C228" s="35"/>
      <c r="D228" s="185" t="s">
        <v>130</v>
      </c>
      <c r="E228" s="35"/>
      <c r="F228" s="186" t="s">
        <v>648</v>
      </c>
      <c r="G228" s="35"/>
      <c r="H228" s="35"/>
      <c r="I228" s="187"/>
      <c r="J228" s="35"/>
      <c r="K228" s="35"/>
      <c r="L228" s="38"/>
      <c r="M228" s="188"/>
      <c r="N228" s="189"/>
      <c r="O228" s="63"/>
      <c r="P228" s="63"/>
      <c r="Q228" s="63"/>
      <c r="R228" s="63"/>
      <c r="S228" s="63"/>
      <c r="T228" s="64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130</v>
      </c>
      <c r="AU228" s="16" t="s">
        <v>82</v>
      </c>
    </row>
    <row r="229" spans="1:65" s="2" customFormat="1" ht="11.25">
      <c r="A229" s="33"/>
      <c r="B229" s="34"/>
      <c r="C229" s="35"/>
      <c r="D229" s="190" t="s">
        <v>132</v>
      </c>
      <c r="E229" s="35"/>
      <c r="F229" s="191" t="s">
        <v>649</v>
      </c>
      <c r="G229" s="35"/>
      <c r="H229" s="35"/>
      <c r="I229" s="187"/>
      <c r="J229" s="35"/>
      <c r="K229" s="35"/>
      <c r="L229" s="38"/>
      <c r="M229" s="188"/>
      <c r="N229" s="189"/>
      <c r="O229" s="63"/>
      <c r="P229" s="63"/>
      <c r="Q229" s="63"/>
      <c r="R229" s="63"/>
      <c r="S229" s="63"/>
      <c r="T229" s="64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132</v>
      </c>
      <c r="AU229" s="16" t="s">
        <v>82</v>
      </c>
    </row>
    <row r="230" spans="1:65" s="2" customFormat="1" ht="16.5" customHeight="1">
      <c r="A230" s="33"/>
      <c r="B230" s="34"/>
      <c r="C230" s="172" t="s">
        <v>374</v>
      </c>
      <c r="D230" s="172" t="s">
        <v>123</v>
      </c>
      <c r="E230" s="173" t="s">
        <v>791</v>
      </c>
      <c r="F230" s="174" t="s">
        <v>792</v>
      </c>
      <c r="G230" s="175" t="s">
        <v>278</v>
      </c>
      <c r="H230" s="176">
        <v>46.073</v>
      </c>
      <c r="I230" s="177"/>
      <c r="J230" s="178">
        <f>ROUND(I230*H230,2)</f>
        <v>0</v>
      </c>
      <c r="K230" s="174" t="s">
        <v>127</v>
      </c>
      <c r="L230" s="38"/>
      <c r="M230" s="179" t="s">
        <v>19</v>
      </c>
      <c r="N230" s="180" t="s">
        <v>42</v>
      </c>
      <c r="O230" s="63"/>
      <c r="P230" s="181">
        <f>O230*H230</f>
        <v>0</v>
      </c>
      <c r="Q230" s="181">
        <v>0</v>
      </c>
      <c r="R230" s="181">
        <f>Q230*H230</f>
        <v>0</v>
      </c>
      <c r="S230" s="181">
        <v>0</v>
      </c>
      <c r="T230" s="18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83" t="s">
        <v>128</v>
      </c>
      <c r="AT230" s="183" t="s">
        <v>123</v>
      </c>
      <c r="AU230" s="183" t="s">
        <v>82</v>
      </c>
      <c r="AY230" s="16" t="s">
        <v>121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6" t="s">
        <v>79</v>
      </c>
      <c r="BK230" s="184">
        <f>ROUND(I230*H230,2)</f>
        <v>0</v>
      </c>
      <c r="BL230" s="16" t="s">
        <v>128</v>
      </c>
      <c r="BM230" s="183" t="s">
        <v>793</v>
      </c>
    </row>
    <row r="231" spans="1:65" s="2" customFormat="1" ht="11.25">
      <c r="A231" s="33"/>
      <c r="B231" s="34"/>
      <c r="C231" s="35"/>
      <c r="D231" s="185" t="s">
        <v>130</v>
      </c>
      <c r="E231" s="35"/>
      <c r="F231" s="186" t="s">
        <v>794</v>
      </c>
      <c r="G231" s="35"/>
      <c r="H231" s="35"/>
      <c r="I231" s="187"/>
      <c r="J231" s="35"/>
      <c r="K231" s="35"/>
      <c r="L231" s="38"/>
      <c r="M231" s="188"/>
      <c r="N231" s="189"/>
      <c r="O231" s="63"/>
      <c r="P231" s="63"/>
      <c r="Q231" s="63"/>
      <c r="R231" s="63"/>
      <c r="S231" s="63"/>
      <c r="T231" s="64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130</v>
      </c>
      <c r="AU231" s="16" t="s">
        <v>82</v>
      </c>
    </row>
    <row r="232" spans="1:65" s="2" customFormat="1" ht="11.25">
      <c r="A232" s="33"/>
      <c r="B232" s="34"/>
      <c r="C232" s="35"/>
      <c r="D232" s="190" t="s">
        <v>132</v>
      </c>
      <c r="E232" s="35"/>
      <c r="F232" s="191" t="s">
        <v>795</v>
      </c>
      <c r="G232" s="35"/>
      <c r="H232" s="35"/>
      <c r="I232" s="187"/>
      <c r="J232" s="35"/>
      <c r="K232" s="35"/>
      <c r="L232" s="38"/>
      <c r="M232" s="188"/>
      <c r="N232" s="189"/>
      <c r="O232" s="63"/>
      <c r="P232" s="63"/>
      <c r="Q232" s="63"/>
      <c r="R232" s="63"/>
      <c r="S232" s="63"/>
      <c r="T232" s="64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132</v>
      </c>
      <c r="AU232" s="16" t="s">
        <v>82</v>
      </c>
    </row>
    <row r="233" spans="1:65" s="13" customFormat="1" ht="11.25">
      <c r="B233" s="192"/>
      <c r="C233" s="193"/>
      <c r="D233" s="185" t="s">
        <v>134</v>
      </c>
      <c r="E233" s="194" t="s">
        <v>19</v>
      </c>
      <c r="F233" s="195" t="s">
        <v>796</v>
      </c>
      <c r="G233" s="193"/>
      <c r="H233" s="196">
        <v>46.073</v>
      </c>
      <c r="I233" s="197"/>
      <c r="J233" s="193"/>
      <c r="K233" s="193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134</v>
      </c>
      <c r="AU233" s="202" t="s">
        <v>82</v>
      </c>
      <c r="AV233" s="13" t="s">
        <v>82</v>
      </c>
      <c r="AW233" s="13" t="s">
        <v>33</v>
      </c>
      <c r="AX233" s="13" t="s">
        <v>79</v>
      </c>
      <c r="AY233" s="202" t="s">
        <v>121</v>
      </c>
    </row>
    <row r="234" spans="1:65" s="12" customFormat="1" ht="25.9" customHeight="1">
      <c r="B234" s="156"/>
      <c r="C234" s="157"/>
      <c r="D234" s="158" t="s">
        <v>70</v>
      </c>
      <c r="E234" s="159" t="s">
        <v>797</v>
      </c>
      <c r="F234" s="159" t="s">
        <v>798</v>
      </c>
      <c r="G234" s="157"/>
      <c r="H234" s="157"/>
      <c r="I234" s="160"/>
      <c r="J234" s="161">
        <f>BK234</f>
        <v>0</v>
      </c>
      <c r="K234" s="157"/>
      <c r="L234" s="162"/>
      <c r="M234" s="163"/>
      <c r="N234" s="164"/>
      <c r="O234" s="164"/>
      <c r="P234" s="165">
        <f>P235</f>
        <v>0</v>
      </c>
      <c r="Q234" s="164"/>
      <c r="R234" s="165">
        <f>R235</f>
        <v>0.3734865</v>
      </c>
      <c r="S234" s="164"/>
      <c r="T234" s="166">
        <f>T235</f>
        <v>0</v>
      </c>
      <c r="AR234" s="167" t="s">
        <v>82</v>
      </c>
      <c r="AT234" s="168" t="s">
        <v>70</v>
      </c>
      <c r="AU234" s="168" t="s">
        <v>71</v>
      </c>
      <c r="AY234" s="167" t="s">
        <v>121</v>
      </c>
      <c r="BK234" s="169">
        <f>BK235</f>
        <v>0</v>
      </c>
    </row>
    <row r="235" spans="1:65" s="12" customFormat="1" ht="22.9" customHeight="1">
      <c r="B235" s="156"/>
      <c r="C235" s="157"/>
      <c r="D235" s="158" t="s">
        <v>70</v>
      </c>
      <c r="E235" s="170" t="s">
        <v>799</v>
      </c>
      <c r="F235" s="170" t="s">
        <v>800</v>
      </c>
      <c r="G235" s="157"/>
      <c r="H235" s="157"/>
      <c r="I235" s="160"/>
      <c r="J235" s="171">
        <f>BK235</f>
        <v>0</v>
      </c>
      <c r="K235" s="157"/>
      <c r="L235" s="162"/>
      <c r="M235" s="163"/>
      <c r="N235" s="164"/>
      <c r="O235" s="164"/>
      <c r="P235" s="165">
        <f>SUM(P236:P256)</f>
        <v>0</v>
      </c>
      <c r="Q235" s="164"/>
      <c r="R235" s="165">
        <f>SUM(R236:R256)</f>
        <v>0.3734865</v>
      </c>
      <c r="S235" s="164"/>
      <c r="T235" s="166">
        <f>SUM(T236:T256)</f>
        <v>0</v>
      </c>
      <c r="AR235" s="167" t="s">
        <v>82</v>
      </c>
      <c r="AT235" s="168" t="s">
        <v>70</v>
      </c>
      <c r="AU235" s="168" t="s">
        <v>79</v>
      </c>
      <c r="AY235" s="167" t="s">
        <v>121</v>
      </c>
      <c r="BK235" s="169">
        <f>SUM(BK236:BK256)</f>
        <v>0</v>
      </c>
    </row>
    <row r="236" spans="1:65" s="2" customFormat="1" ht="16.5" customHeight="1">
      <c r="A236" s="33"/>
      <c r="B236" s="34"/>
      <c r="C236" s="172" t="s">
        <v>381</v>
      </c>
      <c r="D236" s="172" t="s">
        <v>123</v>
      </c>
      <c r="E236" s="173" t="s">
        <v>801</v>
      </c>
      <c r="F236" s="174" t="s">
        <v>802</v>
      </c>
      <c r="G236" s="175" t="s">
        <v>316</v>
      </c>
      <c r="H236" s="176">
        <v>35.64</v>
      </c>
      <c r="I236" s="177"/>
      <c r="J236" s="178">
        <f>ROUND(I236*H236,2)</f>
        <v>0</v>
      </c>
      <c r="K236" s="174" t="s">
        <v>127</v>
      </c>
      <c r="L236" s="38"/>
      <c r="M236" s="179" t="s">
        <v>19</v>
      </c>
      <c r="N236" s="180" t="s">
        <v>42</v>
      </c>
      <c r="O236" s="63"/>
      <c r="P236" s="181">
        <f>O236*H236</f>
        <v>0</v>
      </c>
      <c r="Q236" s="181">
        <v>5.0000000000000002E-5</v>
      </c>
      <c r="R236" s="181">
        <f>Q236*H236</f>
        <v>1.7820000000000002E-3</v>
      </c>
      <c r="S236" s="181">
        <v>0</v>
      </c>
      <c r="T236" s="18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83" t="s">
        <v>238</v>
      </c>
      <c r="AT236" s="183" t="s">
        <v>123</v>
      </c>
      <c r="AU236" s="183" t="s">
        <v>82</v>
      </c>
      <c r="AY236" s="16" t="s">
        <v>121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6" t="s">
        <v>79</v>
      </c>
      <c r="BK236" s="184">
        <f>ROUND(I236*H236,2)</f>
        <v>0</v>
      </c>
      <c r="BL236" s="16" t="s">
        <v>238</v>
      </c>
      <c r="BM236" s="183" t="s">
        <v>803</v>
      </c>
    </row>
    <row r="237" spans="1:65" s="2" customFormat="1" ht="11.25">
      <c r="A237" s="33"/>
      <c r="B237" s="34"/>
      <c r="C237" s="35"/>
      <c r="D237" s="185" t="s">
        <v>130</v>
      </c>
      <c r="E237" s="35"/>
      <c r="F237" s="186" t="s">
        <v>804</v>
      </c>
      <c r="G237" s="35"/>
      <c r="H237" s="35"/>
      <c r="I237" s="187"/>
      <c r="J237" s="35"/>
      <c r="K237" s="35"/>
      <c r="L237" s="38"/>
      <c r="M237" s="188"/>
      <c r="N237" s="189"/>
      <c r="O237" s="63"/>
      <c r="P237" s="63"/>
      <c r="Q237" s="63"/>
      <c r="R237" s="63"/>
      <c r="S237" s="63"/>
      <c r="T237" s="64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130</v>
      </c>
      <c r="AU237" s="16" t="s">
        <v>82</v>
      </c>
    </row>
    <row r="238" spans="1:65" s="2" customFormat="1" ht="11.25">
      <c r="A238" s="33"/>
      <c r="B238" s="34"/>
      <c r="C238" s="35"/>
      <c r="D238" s="190" t="s">
        <v>132</v>
      </c>
      <c r="E238" s="35"/>
      <c r="F238" s="191" t="s">
        <v>805</v>
      </c>
      <c r="G238" s="35"/>
      <c r="H238" s="35"/>
      <c r="I238" s="187"/>
      <c r="J238" s="35"/>
      <c r="K238" s="35"/>
      <c r="L238" s="38"/>
      <c r="M238" s="188"/>
      <c r="N238" s="189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132</v>
      </c>
      <c r="AU238" s="16" t="s">
        <v>82</v>
      </c>
    </row>
    <row r="239" spans="1:65" s="13" customFormat="1" ht="11.25">
      <c r="B239" s="192"/>
      <c r="C239" s="193"/>
      <c r="D239" s="185" t="s">
        <v>134</v>
      </c>
      <c r="E239" s="194" t="s">
        <v>19</v>
      </c>
      <c r="F239" s="195" t="s">
        <v>806</v>
      </c>
      <c r="G239" s="193"/>
      <c r="H239" s="196">
        <v>35.64</v>
      </c>
      <c r="I239" s="197"/>
      <c r="J239" s="193"/>
      <c r="K239" s="193"/>
      <c r="L239" s="198"/>
      <c r="M239" s="199"/>
      <c r="N239" s="200"/>
      <c r="O239" s="200"/>
      <c r="P239" s="200"/>
      <c r="Q239" s="200"/>
      <c r="R239" s="200"/>
      <c r="S239" s="200"/>
      <c r="T239" s="201"/>
      <c r="AT239" s="202" t="s">
        <v>134</v>
      </c>
      <c r="AU239" s="202" t="s">
        <v>82</v>
      </c>
      <c r="AV239" s="13" t="s">
        <v>82</v>
      </c>
      <c r="AW239" s="13" t="s">
        <v>33</v>
      </c>
      <c r="AX239" s="13" t="s">
        <v>79</v>
      </c>
      <c r="AY239" s="202" t="s">
        <v>121</v>
      </c>
    </row>
    <row r="240" spans="1:65" s="2" customFormat="1" ht="24.2" customHeight="1">
      <c r="A240" s="33"/>
      <c r="B240" s="34"/>
      <c r="C240" s="203" t="s">
        <v>389</v>
      </c>
      <c r="D240" s="203" t="s">
        <v>313</v>
      </c>
      <c r="E240" s="204" t="s">
        <v>807</v>
      </c>
      <c r="F240" s="205" t="s">
        <v>808</v>
      </c>
      <c r="G240" s="206" t="s">
        <v>477</v>
      </c>
      <c r="H240" s="207">
        <v>1</v>
      </c>
      <c r="I240" s="208"/>
      <c r="J240" s="209">
        <f>ROUND(I240*H240,2)</f>
        <v>0</v>
      </c>
      <c r="K240" s="205" t="s">
        <v>19</v>
      </c>
      <c r="L240" s="210"/>
      <c r="M240" s="211" t="s">
        <v>19</v>
      </c>
      <c r="N240" s="212" t="s">
        <v>42</v>
      </c>
      <c r="O240" s="63"/>
      <c r="P240" s="181">
        <f>O240*H240</f>
        <v>0</v>
      </c>
      <c r="Q240" s="181">
        <v>3.56E-2</v>
      </c>
      <c r="R240" s="181">
        <f>Q240*H240</f>
        <v>3.56E-2</v>
      </c>
      <c r="S240" s="181">
        <v>0</v>
      </c>
      <c r="T240" s="18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83" t="s">
        <v>358</v>
      </c>
      <c r="AT240" s="183" t="s">
        <v>313</v>
      </c>
      <c r="AU240" s="183" t="s">
        <v>82</v>
      </c>
      <c r="AY240" s="16" t="s">
        <v>121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6" t="s">
        <v>79</v>
      </c>
      <c r="BK240" s="184">
        <f>ROUND(I240*H240,2)</f>
        <v>0</v>
      </c>
      <c r="BL240" s="16" t="s">
        <v>238</v>
      </c>
      <c r="BM240" s="183" t="s">
        <v>809</v>
      </c>
    </row>
    <row r="241" spans="1:65" s="2" customFormat="1" ht="11.25">
      <c r="A241" s="33"/>
      <c r="B241" s="34"/>
      <c r="C241" s="35"/>
      <c r="D241" s="185" t="s">
        <v>130</v>
      </c>
      <c r="E241" s="35"/>
      <c r="F241" s="186" t="s">
        <v>808</v>
      </c>
      <c r="G241" s="35"/>
      <c r="H241" s="35"/>
      <c r="I241" s="187"/>
      <c r="J241" s="35"/>
      <c r="K241" s="35"/>
      <c r="L241" s="38"/>
      <c r="M241" s="188"/>
      <c r="N241" s="189"/>
      <c r="O241" s="63"/>
      <c r="P241" s="63"/>
      <c r="Q241" s="63"/>
      <c r="R241" s="63"/>
      <c r="S241" s="63"/>
      <c r="T241" s="6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130</v>
      </c>
      <c r="AU241" s="16" t="s">
        <v>82</v>
      </c>
    </row>
    <row r="242" spans="1:65" s="2" customFormat="1" ht="16.5" customHeight="1">
      <c r="A242" s="33"/>
      <c r="B242" s="34"/>
      <c r="C242" s="172" t="s">
        <v>397</v>
      </c>
      <c r="D242" s="172" t="s">
        <v>123</v>
      </c>
      <c r="E242" s="173" t="s">
        <v>810</v>
      </c>
      <c r="F242" s="174" t="s">
        <v>811</v>
      </c>
      <c r="G242" s="175" t="s">
        <v>316</v>
      </c>
      <c r="H242" s="176">
        <v>67.69</v>
      </c>
      <c r="I242" s="177"/>
      <c r="J242" s="178">
        <f>ROUND(I242*H242,2)</f>
        <v>0</v>
      </c>
      <c r="K242" s="174" t="s">
        <v>127</v>
      </c>
      <c r="L242" s="38"/>
      <c r="M242" s="179" t="s">
        <v>19</v>
      </c>
      <c r="N242" s="180" t="s">
        <v>42</v>
      </c>
      <c r="O242" s="63"/>
      <c r="P242" s="181">
        <f>O242*H242</f>
        <v>0</v>
      </c>
      <c r="Q242" s="181">
        <v>5.0000000000000002E-5</v>
      </c>
      <c r="R242" s="181">
        <f>Q242*H242</f>
        <v>3.3844999999999999E-3</v>
      </c>
      <c r="S242" s="181">
        <v>0</v>
      </c>
      <c r="T242" s="18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83" t="s">
        <v>238</v>
      </c>
      <c r="AT242" s="183" t="s">
        <v>123</v>
      </c>
      <c r="AU242" s="183" t="s">
        <v>82</v>
      </c>
      <c r="AY242" s="16" t="s">
        <v>121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6" t="s">
        <v>79</v>
      </c>
      <c r="BK242" s="184">
        <f>ROUND(I242*H242,2)</f>
        <v>0</v>
      </c>
      <c r="BL242" s="16" t="s">
        <v>238</v>
      </c>
      <c r="BM242" s="183" t="s">
        <v>812</v>
      </c>
    </row>
    <row r="243" spans="1:65" s="2" customFormat="1" ht="11.25">
      <c r="A243" s="33"/>
      <c r="B243" s="34"/>
      <c r="C243" s="35"/>
      <c r="D243" s="185" t="s">
        <v>130</v>
      </c>
      <c r="E243" s="35"/>
      <c r="F243" s="186" t="s">
        <v>813</v>
      </c>
      <c r="G243" s="35"/>
      <c r="H243" s="35"/>
      <c r="I243" s="187"/>
      <c r="J243" s="35"/>
      <c r="K243" s="35"/>
      <c r="L243" s="38"/>
      <c r="M243" s="188"/>
      <c r="N243" s="189"/>
      <c r="O243" s="63"/>
      <c r="P243" s="63"/>
      <c r="Q243" s="63"/>
      <c r="R243" s="63"/>
      <c r="S243" s="63"/>
      <c r="T243" s="64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130</v>
      </c>
      <c r="AU243" s="16" t="s">
        <v>82</v>
      </c>
    </row>
    <row r="244" spans="1:65" s="2" customFormat="1" ht="11.25">
      <c r="A244" s="33"/>
      <c r="B244" s="34"/>
      <c r="C244" s="35"/>
      <c r="D244" s="190" t="s">
        <v>132</v>
      </c>
      <c r="E244" s="35"/>
      <c r="F244" s="191" t="s">
        <v>814</v>
      </c>
      <c r="G244" s="35"/>
      <c r="H244" s="35"/>
      <c r="I244" s="187"/>
      <c r="J244" s="35"/>
      <c r="K244" s="35"/>
      <c r="L244" s="38"/>
      <c r="M244" s="188"/>
      <c r="N244" s="189"/>
      <c r="O244" s="63"/>
      <c r="P244" s="63"/>
      <c r="Q244" s="63"/>
      <c r="R244" s="63"/>
      <c r="S244" s="63"/>
      <c r="T244" s="64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132</v>
      </c>
      <c r="AU244" s="16" t="s">
        <v>82</v>
      </c>
    </row>
    <row r="245" spans="1:65" s="13" customFormat="1" ht="11.25">
      <c r="B245" s="192"/>
      <c r="C245" s="193"/>
      <c r="D245" s="185" t="s">
        <v>134</v>
      </c>
      <c r="E245" s="194" t="s">
        <v>19</v>
      </c>
      <c r="F245" s="195" t="s">
        <v>815</v>
      </c>
      <c r="G245" s="193"/>
      <c r="H245" s="196">
        <v>67.69</v>
      </c>
      <c r="I245" s="197"/>
      <c r="J245" s="193"/>
      <c r="K245" s="193"/>
      <c r="L245" s="198"/>
      <c r="M245" s="199"/>
      <c r="N245" s="200"/>
      <c r="O245" s="200"/>
      <c r="P245" s="200"/>
      <c r="Q245" s="200"/>
      <c r="R245" s="200"/>
      <c r="S245" s="200"/>
      <c r="T245" s="201"/>
      <c r="AT245" s="202" t="s">
        <v>134</v>
      </c>
      <c r="AU245" s="202" t="s">
        <v>82</v>
      </c>
      <c r="AV245" s="13" t="s">
        <v>82</v>
      </c>
      <c r="AW245" s="13" t="s">
        <v>33</v>
      </c>
      <c r="AX245" s="13" t="s">
        <v>79</v>
      </c>
      <c r="AY245" s="202" t="s">
        <v>121</v>
      </c>
    </row>
    <row r="246" spans="1:65" s="2" customFormat="1" ht="24.2" customHeight="1">
      <c r="A246" s="33"/>
      <c r="B246" s="34"/>
      <c r="C246" s="203" t="s">
        <v>402</v>
      </c>
      <c r="D246" s="203" t="s">
        <v>313</v>
      </c>
      <c r="E246" s="204" t="s">
        <v>816</v>
      </c>
      <c r="F246" s="205" t="s">
        <v>817</v>
      </c>
      <c r="G246" s="206" t="s">
        <v>477</v>
      </c>
      <c r="H246" s="207">
        <v>1</v>
      </c>
      <c r="I246" s="208"/>
      <c r="J246" s="209">
        <f>ROUND(I246*H246,2)</f>
        <v>0</v>
      </c>
      <c r="K246" s="205" t="s">
        <v>19</v>
      </c>
      <c r="L246" s="210"/>
      <c r="M246" s="211" t="s">
        <v>19</v>
      </c>
      <c r="N246" s="212" t="s">
        <v>42</v>
      </c>
      <c r="O246" s="63"/>
      <c r="P246" s="181">
        <f>O246*H246</f>
        <v>0</v>
      </c>
      <c r="Q246" s="181">
        <v>6.7699999999999996E-2</v>
      </c>
      <c r="R246" s="181">
        <f>Q246*H246</f>
        <v>6.7699999999999996E-2</v>
      </c>
      <c r="S246" s="181">
        <v>0</v>
      </c>
      <c r="T246" s="18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83" t="s">
        <v>358</v>
      </c>
      <c r="AT246" s="183" t="s">
        <v>313</v>
      </c>
      <c r="AU246" s="183" t="s">
        <v>82</v>
      </c>
      <c r="AY246" s="16" t="s">
        <v>121</v>
      </c>
      <c r="BE246" s="184">
        <f>IF(N246="základní",J246,0)</f>
        <v>0</v>
      </c>
      <c r="BF246" s="184">
        <f>IF(N246="snížená",J246,0)</f>
        <v>0</v>
      </c>
      <c r="BG246" s="184">
        <f>IF(N246="zákl. přenesená",J246,0)</f>
        <v>0</v>
      </c>
      <c r="BH246" s="184">
        <f>IF(N246="sníž. přenesená",J246,0)</f>
        <v>0</v>
      </c>
      <c r="BI246" s="184">
        <f>IF(N246="nulová",J246,0)</f>
        <v>0</v>
      </c>
      <c r="BJ246" s="16" t="s">
        <v>79</v>
      </c>
      <c r="BK246" s="184">
        <f>ROUND(I246*H246,2)</f>
        <v>0</v>
      </c>
      <c r="BL246" s="16" t="s">
        <v>238</v>
      </c>
      <c r="BM246" s="183" t="s">
        <v>818</v>
      </c>
    </row>
    <row r="247" spans="1:65" s="2" customFormat="1" ht="11.25">
      <c r="A247" s="33"/>
      <c r="B247" s="34"/>
      <c r="C247" s="35"/>
      <c r="D247" s="185" t="s">
        <v>130</v>
      </c>
      <c r="E247" s="35"/>
      <c r="F247" s="186" t="s">
        <v>819</v>
      </c>
      <c r="G247" s="35"/>
      <c r="H247" s="35"/>
      <c r="I247" s="187"/>
      <c r="J247" s="35"/>
      <c r="K247" s="35"/>
      <c r="L247" s="38"/>
      <c r="M247" s="188"/>
      <c r="N247" s="189"/>
      <c r="O247" s="63"/>
      <c r="P247" s="63"/>
      <c r="Q247" s="63"/>
      <c r="R247" s="63"/>
      <c r="S247" s="63"/>
      <c r="T247" s="64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130</v>
      </c>
      <c r="AU247" s="16" t="s">
        <v>82</v>
      </c>
    </row>
    <row r="248" spans="1:65" s="2" customFormat="1" ht="16.5" customHeight="1">
      <c r="A248" s="33"/>
      <c r="B248" s="34"/>
      <c r="C248" s="172" t="s">
        <v>407</v>
      </c>
      <c r="D248" s="172" t="s">
        <v>123</v>
      </c>
      <c r="E248" s="173" t="s">
        <v>820</v>
      </c>
      <c r="F248" s="174" t="s">
        <v>821</v>
      </c>
      <c r="G248" s="175" t="s">
        <v>316</v>
      </c>
      <c r="H248" s="176">
        <v>252.4</v>
      </c>
      <c r="I248" s="177"/>
      <c r="J248" s="178">
        <f>ROUND(I248*H248,2)</f>
        <v>0</v>
      </c>
      <c r="K248" s="174" t="s">
        <v>127</v>
      </c>
      <c r="L248" s="38"/>
      <c r="M248" s="179" t="s">
        <v>19</v>
      </c>
      <c r="N248" s="180" t="s">
        <v>42</v>
      </c>
      <c r="O248" s="63"/>
      <c r="P248" s="181">
        <f>O248*H248</f>
        <v>0</v>
      </c>
      <c r="Q248" s="181">
        <v>5.0000000000000002E-5</v>
      </c>
      <c r="R248" s="181">
        <f>Q248*H248</f>
        <v>1.2620000000000001E-2</v>
      </c>
      <c r="S248" s="181">
        <v>0</v>
      </c>
      <c r="T248" s="18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83" t="s">
        <v>238</v>
      </c>
      <c r="AT248" s="183" t="s">
        <v>123</v>
      </c>
      <c r="AU248" s="183" t="s">
        <v>82</v>
      </c>
      <c r="AY248" s="16" t="s">
        <v>121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6" t="s">
        <v>79</v>
      </c>
      <c r="BK248" s="184">
        <f>ROUND(I248*H248,2)</f>
        <v>0</v>
      </c>
      <c r="BL248" s="16" t="s">
        <v>238</v>
      </c>
      <c r="BM248" s="183" t="s">
        <v>822</v>
      </c>
    </row>
    <row r="249" spans="1:65" s="2" customFormat="1" ht="11.25">
      <c r="A249" s="33"/>
      <c r="B249" s="34"/>
      <c r="C249" s="35"/>
      <c r="D249" s="185" t="s">
        <v>130</v>
      </c>
      <c r="E249" s="35"/>
      <c r="F249" s="186" t="s">
        <v>823</v>
      </c>
      <c r="G249" s="35"/>
      <c r="H249" s="35"/>
      <c r="I249" s="187"/>
      <c r="J249" s="35"/>
      <c r="K249" s="35"/>
      <c r="L249" s="38"/>
      <c r="M249" s="188"/>
      <c r="N249" s="189"/>
      <c r="O249" s="63"/>
      <c r="P249" s="63"/>
      <c r="Q249" s="63"/>
      <c r="R249" s="63"/>
      <c r="S249" s="63"/>
      <c r="T249" s="64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130</v>
      </c>
      <c r="AU249" s="16" t="s">
        <v>82</v>
      </c>
    </row>
    <row r="250" spans="1:65" s="2" customFormat="1" ht="11.25">
      <c r="A250" s="33"/>
      <c r="B250" s="34"/>
      <c r="C250" s="35"/>
      <c r="D250" s="190" t="s">
        <v>132</v>
      </c>
      <c r="E250" s="35"/>
      <c r="F250" s="191" t="s">
        <v>824</v>
      </c>
      <c r="G250" s="35"/>
      <c r="H250" s="35"/>
      <c r="I250" s="187"/>
      <c r="J250" s="35"/>
      <c r="K250" s="35"/>
      <c r="L250" s="38"/>
      <c r="M250" s="188"/>
      <c r="N250" s="189"/>
      <c r="O250" s="63"/>
      <c r="P250" s="63"/>
      <c r="Q250" s="63"/>
      <c r="R250" s="63"/>
      <c r="S250" s="63"/>
      <c r="T250" s="64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132</v>
      </c>
      <c r="AU250" s="16" t="s">
        <v>82</v>
      </c>
    </row>
    <row r="251" spans="1:65" s="13" customFormat="1" ht="11.25">
      <c r="B251" s="192"/>
      <c r="C251" s="193"/>
      <c r="D251" s="185" t="s">
        <v>134</v>
      </c>
      <c r="E251" s="194" t="s">
        <v>19</v>
      </c>
      <c r="F251" s="195" t="s">
        <v>825</v>
      </c>
      <c r="G251" s="193"/>
      <c r="H251" s="196">
        <v>252.4</v>
      </c>
      <c r="I251" s="197"/>
      <c r="J251" s="193"/>
      <c r="K251" s="193"/>
      <c r="L251" s="198"/>
      <c r="M251" s="199"/>
      <c r="N251" s="200"/>
      <c r="O251" s="200"/>
      <c r="P251" s="200"/>
      <c r="Q251" s="200"/>
      <c r="R251" s="200"/>
      <c r="S251" s="200"/>
      <c r="T251" s="201"/>
      <c r="AT251" s="202" t="s">
        <v>134</v>
      </c>
      <c r="AU251" s="202" t="s">
        <v>82</v>
      </c>
      <c r="AV251" s="13" t="s">
        <v>82</v>
      </c>
      <c r="AW251" s="13" t="s">
        <v>33</v>
      </c>
      <c r="AX251" s="13" t="s">
        <v>79</v>
      </c>
      <c r="AY251" s="202" t="s">
        <v>121</v>
      </c>
    </row>
    <row r="252" spans="1:65" s="2" customFormat="1" ht="24.2" customHeight="1">
      <c r="A252" s="33"/>
      <c r="B252" s="34"/>
      <c r="C252" s="203" t="s">
        <v>416</v>
      </c>
      <c r="D252" s="203" t="s">
        <v>313</v>
      </c>
      <c r="E252" s="204" t="s">
        <v>826</v>
      </c>
      <c r="F252" s="205" t="s">
        <v>827</v>
      </c>
      <c r="G252" s="206" t="s">
        <v>477</v>
      </c>
      <c r="H252" s="207">
        <v>2</v>
      </c>
      <c r="I252" s="208"/>
      <c r="J252" s="209">
        <f>ROUND(I252*H252,2)</f>
        <v>0</v>
      </c>
      <c r="K252" s="205" t="s">
        <v>19</v>
      </c>
      <c r="L252" s="210"/>
      <c r="M252" s="211" t="s">
        <v>19</v>
      </c>
      <c r="N252" s="212" t="s">
        <v>42</v>
      </c>
      <c r="O252" s="63"/>
      <c r="P252" s="181">
        <f>O252*H252</f>
        <v>0</v>
      </c>
      <c r="Q252" s="181">
        <v>0.12620000000000001</v>
      </c>
      <c r="R252" s="181">
        <f>Q252*H252</f>
        <v>0.25240000000000001</v>
      </c>
      <c r="S252" s="181">
        <v>0</v>
      </c>
      <c r="T252" s="18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83" t="s">
        <v>358</v>
      </c>
      <c r="AT252" s="183" t="s">
        <v>313</v>
      </c>
      <c r="AU252" s="183" t="s">
        <v>82</v>
      </c>
      <c r="AY252" s="16" t="s">
        <v>121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6" t="s">
        <v>79</v>
      </c>
      <c r="BK252" s="184">
        <f>ROUND(I252*H252,2)</f>
        <v>0</v>
      </c>
      <c r="BL252" s="16" t="s">
        <v>238</v>
      </c>
      <c r="BM252" s="183" t="s">
        <v>828</v>
      </c>
    </row>
    <row r="253" spans="1:65" s="2" customFormat="1" ht="11.25">
      <c r="A253" s="33"/>
      <c r="B253" s="34"/>
      <c r="C253" s="35"/>
      <c r="D253" s="185" t="s">
        <v>130</v>
      </c>
      <c r="E253" s="35"/>
      <c r="F253" s="186" t="s">
        <v>827</v>
      </c>
      <c r="G253" s="35"/>
      <c r="H253" s="35"/>
      <c r="I253" s="187"/>
      <c r="J253" s="35"/>
      <c r="K253" s="35"/>
      <c r="L253" s="38"/>
      <c r="M253" s="188"/>
      <c r="N253" s="189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130</v>
      </c>
      <c r="AU253" s="16" t="s">
        <v>82</v>
      </c>
    </row>
    <row r="254" spans="1:65" s="2" customFormat="1" ht="16.5" customHeight="1">
      <c r="A254" s="33"/>
      <c r="B254" s="34"/>
      <c r="C254" s="172" t="s">
        <v>423</v>
      </c>
      <c r="D254" s="172" t="s">
        <v>123</v>
      </c>
      <c r="E254" s="173" t="s">
        <v>829</v>
      </c>
      <c r="F254" s="174" t="s">
        <v>830</v>
      </c>
      <c r="G254" s="175" t="s">
        <v>278</v>
      </c>
      <c r="H254" s="176">
        <v>0.373</v>
      </c>
      <c r="I254" s="177"/>
      <c r="J254" s="178">
        <f>ROUND(I254*H254,2)</f>
        <v>0</v>
      </c>
      <c r="K254" s="174" t="s">
        <v>127</v>
      </c>
      <c r="L254" s="38"/>
      <c r="M254" s="179" t="s">
        <v>19</v>
      </c>
      <c r="N254" s="180" t="s">
        <v>42</v>
      </c>
      <c r="O254" s="63"/>
      <c r="P254" s="181">
        <f>O254*H254</f>
        <v>0</v>
      </c>
      <c r="Q254" s="181">
        <v>0</v>
      </c>
      <c r="R254" s="181">
        <f>Q254*H254</f>
        <v>0</v>
      </c>
      <c r="S254" s="181">
        <v>0</v>
      </c>
      <c r="T254" s="18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83" t="s">
        <v>238</v>
      </c>
      <c r="AT254" s="183" t="s">
        <v>123</v>
      </c>
      <c r="AU254" s="183" t="s">
        <v>82</v>
      </c>
      <c r="AY254" s="16" t="s">
        <v>121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16" t="s">
        <v>79</v>
      </c>
      <c r="BK254" s="184">
        <f>ROUND(I254*H254,2)</f>
        <v>0</v>
      </c>
      <c r="BL254" s="16" t="s">
        <v>238</v>
      </c>
      <c r="BM254" s="183" t="s">
        <v>831</v>
      </c>
    </row>
    <row r="255" spans="1:65" s="2" customFormat="1" ht="19.5">
      <c r="A255" s="33"/>
      <c r="B255" s="34"/>
      <c r="C255" s="35"/>
      <c r="D255" s="185" t="s">
        <v>130</v>
      </c>
      <c r="E255" s="35"/>
      <c r="F255" s="186" t="s">
        <v>832</v>
      </c>
      <c r="G255" s="35"/>
      <c r="H255" s="35"/>
      <c r="I255" s="187"/>
      <c r="J255" s="35"/>
      <c r="K255" s="35"/>
      <c r="L255" s="38"/>
      <c r="M255" s="188"/>
      <c r="N255" s="189"/>
      <c r="O255" s="63"/>
      <c r="P255" s="63"/>
      <c r="Q255" s="63"/>
      <c r="R255" s="63"/>
      <c r="S255" s="63"/>
      <c r="T255" s="64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130</v>
      </c>
      <c r="AU255" s="16" t="s">
        <v>82</v>
      </c>
    </row>
    <row r="256" spans="1:65" s="2" customFormat="1" ht="11.25">
      <c r="A256" s="33"/>
      <c r="B256" s="34"/>
      <c r="C256" s="35"/>
      <c r="D256" s="190" t="s">
        <v>132</v>
      </c>
      <c r="E256" s="35"/>
      <c r="F256" s="191" t="s">
        <v>833</v>
      </c>
      <c r="G256" s="35"/>
      <c r="H256" s="35"/>
      <c r="I256" s="187"/>
      <c r="J256" s="35"/>
      <c r="K256" s="35"/>
      <c r="L256" s="38"/>
      <c r="M256" s="214"/>
      <c r="N256" s="215"/>
      <c r="O256" s="216"/>
      <c r="P256" s="216"/>
      <c r="Q256" s="216"/>
      <c r="R256" s="216"/>
      <c r="S256" s="216"/>
      <c r="T256" s="217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132</v>
      </c>
      <c r="AU256" s="16" t="s">
        <v>82</v>
      </c>
    </row>
    <row r="257" spans="1:31" s="2" customFormat="1" ht="6.95" customHeight="1">
      <c r="A257" s="33"/>
      <c r="B257" s="46"/>
      <c r="C257" s="47"/>
      <c r="D257" s="47"/>
      <c r="E257" s="47"/>
      <c r="F257" s="47"/>
      <c r="G257" s="47"/>
      <c r="H257" s="47"/>
      <c r="I257" s="47"/>
      <c r="J257" s="47"/>
      <c r="K257" s="47"/>
      <c r="L257" s="38"/>
      <c r="M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</row>
  </sheetData>
  <sheetProtection algorithmName="SHA-512" hashValue="p8nPMckBBDrtrObFY0d7R6LrEmX0E/Jasv596zbaVF///+SsqGfduVMoSA4Wwc3wq1quyeoQ1oHGd2S2hzut9g==" saltValue="Qmllr1VYR+SZw8EvTflQRMbl5DvripBcASfVy8++Og0WM1szE/imoRkHKirN61OAYcsnk0Oqxjd2LfFDJOaUTQ==" spinCount="100000" sheet="1" objects="1" scenarios="1" formatColumns="0" formatRows="0" autoFilter="0"/>
  <autoFilter ref="C87:K256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/>
    <hyperlink ref="F97" r:id="rId2"/>
    <hyperlink ref="F101" r:id="rId3"/>
    <hyperlink ref="F106" r:id="rId4"/>
    <hyperlink ref="F111" r:id="rId5"/>
    <hyperlink ref="F115" r:id="rId6"/>
    <hyperlink ref="F119" r:id="rId7"/>
    <hyperlink ref="F124" r:id="rId8"/>
    <hyperlink ref="F128" r:id="rId9"/>
    <hyperlink ref="F132" r:id="rId10"/>
    <hyperlink ref="F137" r:id="rId11"/>
    <hyperlink ref="F141" r:id="rId12"/>
    <hyperlink ref="F148" r:id="rId13"/>
    <hyperlink ref="F155" r:id="rId14"/>
    <hyperlink ref="F159" r:id="rId15"/>
    <hyperlink ref="F165" r:id="rId16"/>
    <hyperlink ref="F169" r:id="rId17"/>
    <hyperlink ref="F173" r:id="rId18"/>
    <hyperlink ref="F177" r:id="rId19"/>
    <hyperlink ref="F182" r:id="rId20"/>
    <hyperlink ref="F186" r:id="rId21"/>
    <hyperlink ref="F190" r:id="rId22"/>
    <hyperlink ref="F194" r:id="rId23"/>
    <hyperlink ref="F198" r:id="rId24"/>
    <hyperlink ref="F203" r:id="rId25"/>
    <hyperlink ref="F208" r:id="rId26"/>
    <hyperlink ref="F214" r:id="rId27"/>
    <hyperlink ref="F220" r:id="rId28"/>
    <hyperlink ref="F224" r:id="rId29"/>
    <hyperlink ref="F229" r:id="rId30"/>
    <hyperlink ref="F232" r:id="rId31"/>
    <hyperlink ref="F238" r:id="rId32"/>
    <hyperlink ref="F244" r:id="rId33"/>
    <hyperlink ref="F250" r:id="rId34"/>
    <hyperlink ref="F256" r:id="rId3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6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89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90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Společná zařízení v k.ú. Hnátnice - Polní cesta H4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91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834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23. 3. 2023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ROUND((SUM(BE82:BE115)),  2)</f>
        <v>0</v>
      </c>
      <c r="G33" s="33"/>
      <c r="H33" s="33"/>
      <c r="I33" s="117">
        <v>0.21</v>
      </c>
      <c r="J33" s="116">
        <f>ROUND(((SUM(BE82:BE115))*I33),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ROUND((SUM(BF82:BF115)),  2)</f>
        <v>0</v>
      </c>
      <c r="G34" s="33"/>
      <c r="H34" s="33"/>
      <c r="I34" s="117">
        <v>0.15</v>
      </c>
      <c r="J34" s="116">
        <f>ROUND(((SUM(BF82:BF115))*I34),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ROUND((SUM(BG82:BG115)),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ROUND((SUM(BH82:BH115)),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ROUND((SUM(BI82:BI115)),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Společná zařízení v k.ú. Hnátnice - Polní cesta H4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VON - Vedlejší a ostatní náklady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23. 3. 2023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Ústí nad Orlicí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94</v>
      </c>
      <c r="D57" s="130"/>
      <c r="E57" s="130"/>
      <c r="F57" s="130"/>
      <c r="G57" s="130"/>
      <c r="H57" s="130"/>
      <c r="I57" s="130"/>
      <c r="J57" s="131" t="s">
        <v>95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96</v>
      </c>
    </row>
    <row r="60" spans="1:47" s="9" customFormat="1" ht="24.95" customHeight="1">
      <c r="B60" s="133"/>
      <c r="C60" s="134"/>
      <c r="D60" s="135" t="s">
        <v>835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836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837</v>
      </c>
      <c r="E62" s="142"/>
      <c r="F62" s="142"/>
      <c r="G62" s="142"/>
      <c r="H62" s="142"/>
      <c r="I62" s="142"/>
      <c r="J62" s="143">
        <f>J91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106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346" t="str">
        <f>E7</f>
        <v>Společná zařízení v k.ú. Hnátnice - Polní cesta H4</v>
      </c>
      <c r="F72" s="347"/>
      <c r="G72" s="347"/>
      <c r="H72" s="347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91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18" t="str">
        <f>E9</f>
        <v>VON - Vedlejší a ostatní náklady</v>
      </c>
      <c r="F74" s="348"/>
      <c r="G74" s="348"/>
      <c r="H74" s="348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23. 3. 2023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5.7" customHeight="1">
      <c r="A78" s="33"/>
      <c r="B78" s="34"/>
      <c r="C78" s="28" t="s">
        <v>25</v>
      </c>
      <c r="D78" s="35"/>
      <c r="E78" s="35"/>
      <c r="F78" s="26" t="str">
        <f>E15</f>
        <v>ČR-SPÚ, Pobočka Ústí nad Orlicí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107</v>
      </c>
      <c r="D81" s="148" t="s">
        <v>56</v>
      </c>
      <c r="E81" s="148" t="s">
        <v>52</v>
      </c>
      <c r="F81" s="148" t="s">
        <v>53</v>
      </c>
      <c r="G81" s="148" t="s">
        <v>108</v>
      </c>
      <c r="H81" s="148" t="s">
        <v>109</v>
      </c>
      <c r="I81" s="148" t="s">
        <v>110</v>
      </c>
      <c r="J81" s="148" t="s">
        <v>95</v>
      </c>
      <c r="K81" s="149" t="s">
        <v>111</v>
      </c>
      <c r="L81" s="150"/>
      <c r="M81" s="67" t="s">
        <v>19</v>
      </c>
      <c r="N81" s="68" t="s">
        <v>41</v>
      </c>
      <c r="O81" s="68" t="s">
        <v>112</v>
      </c>
      <c r="P81" s="68" t="s">
        <v>113</v>
      </c>
      <c r="Q81" s="68" t="s">
        <v>114</v>
      </c>
      <c r="R81" s="68" t="s">
        <v>115</v>
      </c>
      <c r="S81" s="68" t="s">
        <v>116</v>
      </c>
      <c r="T81" s="69" t="s">
        <v>117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9" customHeight="1">
      <c r="A82" s="33"/>
      <c r="B82" s="34"/>
      <c r="C82" s="74" t="s">
        <v>118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96</v>
      </c>
      <c r="BK82" s="155">
        <f>BK83</f>
        <v>0</v>
      </c>
    </row>
    <row r="83" spans="1:65" s="12" customFormat="1" ht="25.9" customHeight="1">
      <c r="B83" s="156"/>
      <c r="C83" s="157"/>
      <c r="D83" s="158" t="s">
        <v>70</v>
      </c>
      <c r="E83" s="159" t="s">
        <v>838</v>
      </c>
      <c r="F83" s="159" t="s">
        <v>839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P84+P91</f>
        <v>0</v>
      </c>
      <c r="Q83" s="164"/>
      <c r="R83" s="165">
        <f>R84+R91</f>
        <v>0</v>
      </c>
      <c r="S83" s="164"/>
      <c r="T83" s="166">
        <f>T84+T91</f>
        <v>0</v>
      </c>
      <c r="AR83" s="167" t="s">
        <v>153</v>
      </c>
      <c r="AT83" s="168" t="s">
        <v>70</v>
      </c>
      <c r="AU83" s="168" t="s">
        <v>71</v>
      </c>
      <c r="AY83" s="167" t="s">
        <v>121</v>
      </c>
      <c r="BK83" s="169">
        <f>BK84+BK91</f>
        <v>0</v>
      </c>
    </row>
    <row r="84" spans="1:65" s="12" customFormat="1" ht="22.9" customHeight="1">
      <c r="B84" s="156"/>
      <c r="C84" s="157"/>
      <c r="D84" s="158" t="s">
        <v>70</v>
      </c>
      <c r="E84" s="170" t="s">
        <v>840</v>
      </c>
      <c r="F84" s="170" t="s">
        <v>841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SUM(P85:P90)</f>
        <v>0</v>
      </c>
      <c r="Q84" s="164"/>
      <c r="R84" s="165">
        <f>SUM(R85:R90)</f>
        <v>0</v>
      </c>
      <c r="S84" s="164"/>
      <c r="T84" s="166">
        <f>SUM(T85:T90)</f>
        <v>0</v>
      </c>
      <c r="AR84" s="167" t="s">
        <v>153</v>
      </c>
      <c r="AT84" s="168" t="s">
        <v>70</v>
      </c>
      <c r="AU84" s="168" t="s">
        <v>79</v>
      </c>
      <c r="AY84" s="167" t="s">
        <v>121</v>
      </c>
      <c r="BK84" s="169">
        <f>SUM(BK85:BK90)</f>
        <v>0</v>
      </c>
    </row>
    <row r="85" spans="1:65" s="2" customFormat="1" ht="16.5" customHeight="1">
      <c r="A85" s="33"/>
      <c r="B85" s="34"/>
      <c r="C85" s="172" t="s">
        <v>79</v>
      </c>
      <c r="D85" s="172" t="s">
        <v>123</v>
      </c>
      <c r="E85" s="173" t="s">
        <v>842</v>
      </c>
      <c r="F85" s="174" t="s">
        <v>843</v>
      </c>
      <c r="G85" s="175" t="s">
        <v>844</v>
      </c>
      <c r="H85" s="176">
        <v>1</v>
      </c>
      <c r="I85" s="177"/>
      <c r="J85" s="178">
        <f>ROUND(I85*H85,2)</f>
        <v>0</v>
      </c>
      <c r="K85" s="174" t="s">
        <v>19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845</v>
      </c>
      <c r="AT85" s="183" t="s">
        <v>123</v>
      </c>
      <c r="AU85" s="183" t="s">
        <v>82</v>
      </c>
      <c r="AY85" s="16" t="s">
        <v>121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845</v>
      </c>
      <c r="BM85" s="183" t="s">
        <v>846</v>
      </c>
    </row>
    <row r="86" spans="1:65" s="2" customFormat="1" ht="11.25">
      <c r="A86" s="33"/>
      <c r="B86" s="34"/>
      <c r="C86" s="35"/>
      <c r="D86" s="185" t="s">
        <v>130</v>
      </c>
      <c r="E86" s="35"/>
      <c r="F86" s="186" t="s">
        <v>847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130</v>
      </c>
      <c r="AU86" s="16" t="s">
        <v>82</v>
      </c>
    </row>
    <row r="87" spans="1:65" s="2" customFormat="1" ht="48.75">
      <c r="A87" s="33"/>
      <c r="B87" s="34"/>
      <c r="C87" s="35"/>
      <c r="D87" s="185" t="s">
        <v>348</v>
      </c>
      <c r="E87" s="35"/>
      <c r="F87" s="213" t="s">
        <v>848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348</v>
      </c>
      <c r="AU87" s="16" t="s">
        <v>82</v>
      </c>
    </row>
    <row r="88" spans="1:65" s="2" customFormat="1" ht="16.5" customHeight="1">
      <c r="A88" s="33"/>
      <c r="B88" s="34"/>
      <c r="C88" s="172" t="s">
        <v>82</v>
      </c>
      <c r="D88" s="172" t="s">
        <v>123</v>
      </c>
      <c r="E88" s="173" t="s">
        <v>849</v>
      </c>
      <c r="F88" s="174" t="s">
        <v>850</v>
      </c>
      <c r="G88" s="175" t="s">
        <v>844</v>
      </c>
      <c r="H88" s="176">
        <v>1</v>
      </c>
      <c r="I88" s="177"/>
      <c r="J88" s="178">
        <f>ROUND(I88*H88,2)</f>
        <v>0</v>
      </c>
      <c r="K88" s="174" t="s">
        <v>19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845</v>
      </c>
      <c r="AT88" s="183" t="s">
        <v>123</v>
      </c>
      <c r="AU88" s="183" t="s">
        <v>82</v>
      </c>
      <c r="AY88" s="16" t="s">
        <v>121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845</v>
      </c>
      <c r="BM88" s="183" t="s">
        <v>851</v>
      </c>
    </row>
    <row r="89" spans="1:65" s="2" customFormat="1" ht="11.25">
      <c r="A89" s="33"/>
      <c r="B89" s="34"/>
      <c r="C89" s="35"/>
      <c r="D89" s="185" t="s">
        <v>130</v>
      </c>
      <c r="E89" s="35"/>
      <c r="F89" s="186" t="s">
        <v>850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130</v>
      </c>
      <c r="AU89" s="16" t="s">
        <v>82</v>
      </c>
    </row>
    <row r="90" spans="1:65" s="2" customFormat="1" ht="29.25">
      <c r="A90" s="33"/>
      <c r="B90" s="34"/>
      <c r="C90" s="35"/>
      <c r="D90" s="185" t="s">
        <v>348</v>
      </c>
      <c r="E90" s="35"/>
      <c r="F90" s="213" t="s">
        <v>852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348</v>
      </c>
      <c r="AU90" s="16" t="s">
        <v>82</v>
      </c>
    </row>
    <row r="91" spans="1:65" s="12" customFormat="1" ht="22.9" customHeight="1">
      <c r="B91" s="156"/>
      <c r="C91" s="157"/>
      <c r="D91" s="158" t="s">
        <v>70</v>
      </c>
      <c r="E91" s="170" t="s">
        <v>853</v>
      </c>
      <c r="F91" s="170" t="s">
        <v>854</v>
      </c>
      <c r="G91" s="157"/>
      <c r="H91" s="157"/>
      <c r="I91" s="160"/>
      <c r="J91" s="171">
        <f>BK91</f>
        <v>0</v>
      </c>
      <c r="K91" s="157"/>
      <c r="L91" s="162"/>
      <c r="M91" s="163"/>
      <c r="N91" s="164"/>
      <c r="O91" s="164"/>
      <c r="P91" s="165">
        <f>SUM(P92:P115)</f>
        <v>0</v>
      </c>
      <c r="Q91" s="164"/>
      <c r="R91" s="165">
        <f>SUM(R92:R115)</f>
        <v>0</v>
      </c>
      <c r="S91" s="164"/>
      <c r="T91" s="166">
        <f>SUM(T92:T115)</f>
        <v>0</v>
      </c>
      <c r="AR91" s="167" t="s">
        <v>128</v>
      </c>
      <c r="AT91" s="168" t="s">
        <v>70</v>
      </c>
      <c r="AU91" s="168" t="s">
        <v>79</v>
      </c>
      <c r="AY91" s="167" t="s">
        <v>121</v>
      </c>
      <c r="BK91" s="169">
        <f>SUM(BK92:BK115)</f>
        <v>0</v>
      </c>
    </row>
    <row r="92" spans="1:65" s="2" customFormat="1" ht="16.5" customHeight="1">
      <c r="A92" s="33"/>
      <c r="B92" s="34"/>
      <c r="C92" s="172" t="s">
        <v>142</v>
      </c>
      <c r="D92" s="172" t="s">
        <v>123</v>
      </c>
      <c r="E92" s="173" t="s">
        <v>855</v>
      </c>
      <c r="F92" s="174" t="s">
        <v>856</v>
      </c>
      <c r="G92" s="175" t="s">
        <v>844</v>
      </c>
      <c r="H92" s="176">
        <v>1</v>
      </c>
      <c r="I92" s="177"/>
      <c r="J92" s="178">
        <f>ROUND(I92*H92,2)</f>
        <v>0</v>
      </c>
      <c r="K92" s="174" t="s">
        <v>19</v>
      </c>
      <c r="L92" s="38"/>
      <c r="M92" s="179" t="s">
        <v>19</v>
      </c>
      <c r="N92" s="180" t="s">
        <v>42</v>
      </c>
      <c r="O92" s="63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845</v>
      </c>
      <c r="AT92" s="183" t="s">
        <v>123</v>
      </c>
      <c r="AU92" s="183" t="s">
        <v>82</v>
      </c>
      <c r="AY92" s="16" t="s">
        <v>121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79</v>
      </c>
      <c r="BK92" s="184">
        <f>ROUND(I92*H92,2)</f>
        <v>0</v>
      </c>
      <c r="BL92" s="16" t="s">
        <v>845</v>
      </c>
      <c r="BM92" s="183" t="s">
        <v>857</v>
      </c>
    </row>
    <row r="93" spans="1:65" s="2" customFormat="1" ht="11.25">
      <c r="A93" s="33"/>
      <c r="B93" s="34"/>
      <c r="C93" s="35"/>
      <c r="D93" s="185" t="s">
        <v>130</v>
      </c>
      <c r="E93" s="35"/>
      <c r="F93" s="186" t="s">
        <v>856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130</v>
      </c>
      <c r="AU93" s="16" t="s">
        <v>82</v>
      </c>
    </row>
    <row r="94" spans="1:65" s="2" customFormat="1" ht="19.5">
      <c r="A94" s="33"/>
      <c r="B94" s="34"/>
      <c r="C94" s="35"/>
      <c r="D94" s="185" t="s">
        <v>348</v>
      </c>
      <c r="E94" s="35"/>
      <c r="F94" s="213" t="s">
        <v>858</v>
      </c>
      <c r="G94" s="35"/>
      <c r="H94" s="35"/>
      <c r="I94" s="187"/>
      <c r="J94" s="35"/>
      <c r="K94" s="35"/>
      <c r="L94" s="38"/>
      <c r="M94" s="188"/>
      <c r="N94" s="189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348</v>
      </c>
      <c r="AU94" s="16" t="s">
        <v>82</v>
      </c>
    </row>
    <row r="95" spans="1:65" s="2" customFormat="1" ht="16.5" customHeight="1">
      <c r="A95" s="33"/>
      <c r="B95" s="34"/>
      <c r="C95" s="172" t="s">
        <v>128</v>
      </c>
      <c r="D95" s="172" t="s">
        <v>123</v>
      </c>
      <c r="E95" s="173" t="s">
        <v>859</v>
      </c>
      <c r="F95" s="174" t="s">
        <v>860</v>
      </c>
      <c r="G95" s="175" t="s">
        <v>844</v>
      </c>
      <c r="H95" s="176">
        <v>1</v>
      </c>
      <c r="I95" s="177"/>
      <c r="J95" s="178">
        <f>ROUND(I95*H95,2)</f>
        <v>0</v>
      </c>
      <c r="K95" s="174" t="s">
        <v>19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845</v>
      </c>
      <c r="AT95" s="183" t="s">
        <v>123</v>
      </c>
      <c r="AU95" s="183" t="s">
        <v>82</v>
      </c>
      <c r="AY95" s="16" t="s">
        <v>121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845</v>
      </c>
      <c r="BM95" s="183" t="s">
        <v>861</v>
      </c>
    </row>
    <row r="96" spans="1:65" s="2" customFormat="1" ht="11.25">
      <c r="A96" s="33"/>
      <c r="B96" s="34"/>
      <c r="C96" s="35"/>
      <c r="D96" s="185" t="s">
        <v>130</v>
      </c>
      <c r="E96" s="35"/>
      <c r="F96" s="186" t="s">
        <v>862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130</v>
      </c>
      <c r="AU96" s="16" t="s">
        <v>82</v>
      </c>
    </row>
    <row r="97" spans="1:65" s="2" customFormat="1" ht="29.25">
      <c r="A97" s="33"/>
      <c r="B97" s="34"/>
      <c r="C97" s="35"/>
      <c r="D97" s="185" t="s">
        <v>348</v>
      </c>
      <c r="E97" s="35"/>
      <c r="F97" s="213" t="s">
        <v>863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348</v>
      </c>
      <c r="AU97" s="16" t="s">
        <v>82</v>
      </c>
    </row>
    <row r="98" spans="1:65" s="2" customFormat="1" ht="16.5" customHeight="1">
      <c r="A98" s="33"/>
      <c r="B98" s="34"/>
      <c r="C98" s="172" t="s">
        <v>153</v>
      </c>
      <c r="D98" s="172" t="s">
        <v>123</v>
      </c>
      <c r="E98" s="173" t="s">
        <v>864</v>
      </c>
      <c r="F98" s="174" t="s">
        <v>865</v>
      </c>
      <c r="G98" s="175" t="s">
        <v>844</v>
      </c>
      <c r="H98" s="176">
        <v>1</v>
      </c>
      <c r="I98" s="177"/>
      <c r="J98" s="178">
        <f>ROUND(I98*H98,2)</f>
        <v>0</v>
      </c>
      <c r="K98" s="174" t="s">
        <v>19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845</v>
      </c>
      <c r="AT98" s="183" t="s">
        <v>123</v>
      </c>
      <c r="AU98" s="183" t="s">
        <v>82</v>
      </c>
      <c r="AY98" s="16" t="s">
        <v>121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845</v>
      </c>
      <c r="BM98" s="183" t="s">
        <v>866</v>
      </c>
    </row>
    <row r="99" spans="1:65" s="2" customFormat="1" ht="11.25">
      <c r="A99" s="33"/>
      <c r="B99" s="34"/>
      <c r="C99" s="35"/>
      <c r="D99" s="185" t="s">
        <v>130</v>
      </c>
      <c r="E99" s="35"/>
      <c r="F99" s="186" t="s">
        <v>867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130</v>
      </c>
      <c r="AU99" s="16" t="s">
        <v>82</v>
      </c>
    </row>
    <row r="100" spans="1:65" s="2" customFormat="1" ht="29.25">
      <c r="A100" s="33"/>
      <c r="B100" s="34"/>
      <c r="C100" s="35"/>
      <c r="D100" s="185" t="s">
        <v>348</v>
      </c>
      <c r="E100" s="35"/>
      <c r="F100" s="213" t="s">
        <v>868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348</v>
      </c>
      <c r="AU100" s="16" t="s">
        <v>82</v>
      </c>
    </row>
    <row r="101" spans="1:65" s="2" customFormat="1" ht="16.5" customHeight="1">
      <c r="A101" s="33"/>
      <c r="B101" s="34"/>
      <c r="C101" s="172" t="s">
        <v>161</v>
      </c>
      <c r="D101" s="172" t="s">
        <v>123</v>
      </c>
      <c r="E101" s="173" t="s">
        <v>869</v>
      </c>
      <c r="F101" s="174" t="s">
        <v>870</v>
      </c>
      <c r="G101" s="175" t="s">
        <v>844</v>
      </c>
      <c r="H101" s="176">
        <v>1</v>
      </c>
      <c r="I101" s="177"/>
      <c r="J101" s="178">
        <f>ROUND(I101*H101,2)</f>
        <v>0</v>
      </c>
      <c r="K101" s="174" t="s">
        <v>19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845</v>
      </c>
      <c r="AT101" s="183" t="s">
        <v>123</v>
      </c>
      <c r="AU101" s="183" t="s">
        <v>82</v>
      </c>
      <c r="AY101" s="16" t="s">
        <v>121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845</v>
      </c>
      <c r="BM101" s="183" t="s">
        <v>871</v>
      </c>
    </row>
    <row r="102" spans="1:65" s="2" customFormat="1" ht="11.25">
      <c r="A102" s="33"/>
      <c r="B102" s="34"/>
      <c r="C102" s="35"/>
      <c r="D102" s="185" t="s">
        <v>130</v>
      </c>
      <c r="E102" s="35"/>
      <c r="F102" s="186" t="s">
        <v>870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130</v>
      </c>
      <c r="AU102" s="16" t="s">
        <v>82</v>
      </c>
    </row>
    <row r="103" spans="1:65" s="2" customFormat="1" ht="39">
      <c r="A103" s="33"/>
      <c r="B103" s="34"/>
      <c r="C103" s="35"/>
      <c r="D103" s="185" t="s">
        <v>348</v>
      </c>
      <c r="E103" s="35"/>
      <c r="F103" s="213" t="s">
        <v>872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348</v>
      </c>
      <c r="AU103" s="16" t="s">
        <v>82</v>
      </c>
    </row>
    <row r="104" spans="1:65" s="2" customFormat="1" ht="16.5" customHeight="1">
      <c r="A104" s="33"/>
      <c r="B104" s="34"/>
      <c r="C104" s="172" t="s">
        <v>170</v>
      </c>
      <c r="D104" s="172" t="s">
        <v>123</v>
      </c>
      <c r="E104" s="173" t="s">
        <v>873</v>
      </c>
      <c r="F104" s="174" t="s">
        <v>874</v>
      </c>
      <c r="G104" s="175" t="s">
        <v>844</v>
      </c>
      <c r="H104" s="176">
        <v>1</v>
      </c>
      <c r="I104" s="177"/>
      <c r="J104" s="178">
        <f>ROUND(I104*H104,2)</f>
        <v>0</v>
      </c>
      <c r="K104" s="174" t="s">
        <v>19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845</v>
      </c>
      <c r="AT104" s="183" t="s">
        <v>123</v>
      </c>
      <c r="AU104" s="183" t="s">
        <v>82</v>
      </c>
      <c r="AY104" s="16" t="s">
        <v>121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845</v>
      </c>
      <c r="BM104" s="183" t="s">
        <v>875</v>
      </c>
    </row>
    <row r="105" spans="1:65" s="2" customFormat="1" ht="11.25">
      <c r="A105" s="33"/>
      <c r="B105" s="34"/>
      <c r="C105" s="35"/>
      <c r="D105" s="185" t="s">
        <v>130</v>
      </c>
      <c r="E105" s="35"/>
      <c r="F105" s="186" t="s">
        <v>874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130</v>
      </c>
      <c r="AU105" s="16" t="s">
        <v>82</v>
      </c>
    </row>
    <row r="106" spans="1:65" s="2" customFormat="1" ht="78">
      <c r="A106" s="33"/>
      <c r="B106" s="34"/>
      <c r="C106" s="35"/>
      <c r="D106" s="185" t="s">
        <v>348</v>
      </c>
      <c r="E106" s="35"/>
      <c r="F106" s="213" t="s">
        <v>876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348</v>
      </c>
      <c r="AU106" s="16" t="s">
        <v>82</v>
      </c>
    </row>
    <row r="107" spans="1:65" s="2" customFormat="1" ht="16.5" customHeight="1">
      <c r="A107" s="33"/>
      <c r="B107" s="34"/>
      <c r="C107" s="172" t="s">
        <v>179</v>
      </c>
      <c r="D107" s="172" t="s">
        <v>123</v>
      </c>
      <c r="E107" s="173" t="s">
        <v>877</v>
      </c>
      <c r="F107" s="174" t="s">
        <v>878</v>
      </c>
      <c r="G107" s="175" t="s">
        <v>844</v>
      </c>
      <c r="H107" s="176">
        <v>1</v>
      </c>
      <c r="I107" s="177"/>
      <c r="J107" s="178">
        <f>ROUND(I107*H107,2)</f>
        <v>0</v>
      </c>
      <c r="K107" s="174" t="s">
        <v>19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845</v>
      </c>
      <c r="AT107" s="183" t="s">
        <v>123</v>
      </c>
      <c r="AU107" s="183" t="s">
        <v>82</v>
      </c>
      <c r="AY107" s="16" t="s">
        <v>121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845</v>
      </c>
      <c r="BM107" s="183" t="s">
        <v>879</v>
      </c>
    </row>
    <row r="108" spans="1:65" s="2" customFormat="1" ht="11.25">
      <c r="A108" s="33"/>
      <c r="B108" s="34"/>
      <c r="C108" s="35"/>
      <c r="D108" s="185" t="s">
        <v>130</v>
      </c>
      <c r="E108" s="35"/>
      <c r="F108" s="186" t="s">
        <v>880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130</v>
      </c>
      <c r="AU108" s="16" t="s">
        <v>82</v>
      </c>
    </row>
    <row r="109" spans="1:65" s="2" customFormat="1" ht="19.5">
      <c r="A109" s="33"/>
      <c r="B109" s="34"/>
      <c r="C109" s="35"/>
      <c r="D109" s="185" t="s">
        <v>348</v>
      </c>
      <c r="E109" s="35"/>
      <c r="F109" s="213" t="s">
        <v>881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348</v>
      </c>
      <c r="AU109" s="16" t="s">
        <v>82</v>
      </c>
    </row>
    <row r="110" spans="1:65" s="2" customFormat="1" ht="16.5" customHeight="1">
      <c r="A110" s="33"/>
      <c r="B110" s="34"/>
      <c r="C110" s="172" t="s">
        <v>188</v>
      </c>
      <c r="D110" s="172" t="s">
        <v>123</v>
      </c>
      <c r="E110" s="173" t="s">
        <v>882</v>
      </c>
      <c r="F110" s="174" t="s">
        <v>883</v>
      </c>
      <c r="G110" s="175" t="s">
        <v>844</v>
      </c>
      <c r="H110" s="176">
        <v>1</v>
      </c>
      <c r="I110" s="177"/>
      <c r="J110" s="178">
        <f>ROUND(I110*H110,2)</f>
        <v>0</v>
      </c>
      <c r="K110" s="174" t="s">
        <v>19</v>
      </c>
      <c r="L110" s="38"/>
      <c r="M110" s="179" t="s">
        <v>19</v>
      </c>
      <c r="N110" s="180" t="s">
        <v>42</v>
      </c>
      <c r="O110" s="63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845</v>
      </c>
      <c r="AT110" s="183" t="s">
        <v>123</v>
      </c>
      <c r="AU110" s="183" t="s">
        <v>82</v>
      </c>
      <c r="AY110" s="16" t="s">
        <v>121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6" t="s">
        <v>79</v>
      </c>
      <c r="BK110" s="184">
        <f>ROUND(I110*H110,2)</f>
        <v>0</v>
      </c>
      <c r="BL110" s="16" t="s">
        <v>845</v>
      </c>
      <c r="BM110" s="183" t="s">
        <v>884</v>
      </c>
    </row>
    <row r="111" spans="1:65" s="2" customFormat="1" ht="11.25">
      <c r="A111" s="33"/>
      <c r="B111" s="34"/>
      <c r="C111" s="35"/>
      <c r="D111" s="185" t="s">
        <v>130</v>
      </c>
      <c r="E111" s="35"/>
      <c r="F111" s="186" t="s">
        <v>883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130</v>
      </c>
      <c r="AU111" s="16" t="s">
        <v>82</v>
      </c>
    </row>
    <row r="112" spans="1:65" s="2" customFormat="1" ht="29.25">
      <c r="A112" s="33"/>
      <c r="B112" s="34"/>
      <c r="C112" s="35"/>
      <c r="D112" s="185" t="s">
        <v>348</v>
      </c>
      <c r="E112" s="35"/>
      <c r="F112" s="213" t="s">
        <v>885</v>
      </c>
      <c r="G112" s="35"/>
      <c r="H112" s="35"/>
      <c r="I112" s="187"/>
      <c r="J112" s="35"/>
      <c r="K112" s="35"/>
      <c r="L112" s="38"/>
      <c r="M112" s="188"/>
      <c r="N112" s="189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348</v>
      </c>
      <c r="AU112" s="16" t="s">
        <v>82</v>
      </c>
    </row>
    <row r="113" spans="1:65" s="2" customFormat="1" ht="16.5" customHeight="1">
      <c r="A113" s="33"/>
      <c r="B113" s="34"/>
      <c r="C113" s="172" t="s">
        <v>195</v>
      </c>
      <c r="D113" s="172" t="s">
        <v>123</v>
      </c>
      <c r="E113" s="173" t="s">
        <v>886</v>
      </c>
      <c r="F113" s="174" t="s">
        <v>887</v>
      </c>
      <c r="G113" s="175" t="s">
        <v>844</v>
      </c>
      <c r="H113" s="176">
        <v>1</v>
      </c>
      <c r="I113" s="177"/>
      <c r="J113" s="178">
        <f>ROUND(I113*H113,2)</f>
        <v>0</v>
      </c>
      <c r="K113" s="174" t="s">
        <v>19</v>
      </c>
      <c r="L113" s="38"/>
      <c r="M113" s="179" t="s">
        <v>19</v>
      </c>
      <c r="N113" s="180" t="s">
        <v>42</v>
      </c>
      <c r="O113" s="63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3" t="s">
        <v>845</v>
      </c>
      <c r="AT113" s="183" t="s">
        <v>123</v>
      </c>
      <c r="AU113" s="183" t="s">
        <v>82</v>
      </c>
      <c r="AY113" s="16" t="s">
        <v>121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6" t="s">
        <v>79</v>
      </c>
      <c r="BK113" s="184">
        <f>ROUND(I113*H113,2)</f>
        <v>0</v>
      </c>
      <c r="BL113" s="16" t="s">
        <v>845</v>
      </c>
      <c r="BM113" s="183" t="s">
        <v>888</v>
      </c>
    </row>
    <row r="114" spans="1:65" s="2" customFormat="1" ht="11.25">
      <c r="A114" s="33"/>
      <c r="B114" s="34"/>
      <c r="C114" s="35"/>
      <c r="D114" s="185" t="s">
        <v>130</v>
      </c>
      <c r="E114" s="35"/>
      <c r="F114" s="186" t="s">
        <v>887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130</v>
      </c>
      <c r="AU114" s="16" t="s">
        <v>82</v>
      </c>
    </row>
    <row r="115" spans="1:65" s="2" customFormat="1" ht="39">
      <c r="A115" s="33"/>
      <c r="B115" s="34"/>
      <c r="C115" s="35"/>
      <c r="D115" s="185" t="s">
        <v>348</v>
      </c>
      <c r="E115" s="35"/>
      <c r="F115" s="213" t="s">
        <v>889</v>
      </c>
      <c r="G115" s="35"/>
      <c r="H115" s="35"/>
      <c r="I115" s="187"/>
      <c r="J115" s="35"/>
      <c r="K115" s="35"/>
      <c r="L115" s="38"/>
      <c r="M115" s="214"/>
      <c r="N115" s="215"/>
      <c r="O115" s="216"/>
      <c r="P115" s="216"/>
      <c r="Q115" s="216"/>
      <c r="R115" s="216"/>
      <c r="S115" s="216"/>
      <c r="T115" s="217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348</v>
      </c>
      <c r="AU115" s="16" t="s">
        <v>82</v>
      </c>
    </row>
    <row r="116" spans="1:65" s="2" customFormat="1" ht="6.95" customHeight="1">
      <c r="A116" s="33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8"/>
      <c r="M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</sheetData>
  <sheetProtection algorithmName="SHA-512" hashValue="YDc1lY6mbbDHM2znbMHIgKGliwUhQm63I1qzDRWPNBFttE5gbDGrV/cOWSP4KcoTXYvZNNZRMMiMS2laes4GlQ==" saltValue="cCT/28raKRe+P83uMz2IQC5iPlwHDioOJgKfEN+sMVk/lLXLvRCP3eabF0c9VgHHvvSUqpWfeG/HPCSKu/nNog==" spinCount="100000" sheet="1" objects="1" scenarios="1" formatColumns="0" formatRows="0" autoFilter="0"/>
  <autoFilter ref="C81:K115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18" customWidth="1"/>
    <col min="2" max="2" width="1.6640625" style="218" customWidth="1"/>
    <col min="3" max="4" width="5" style="218" customWidth="1"/>
    <col min="5" max="5" width="11.6640625" style="218" customWidth="1"/>
    <col min="6" max="6" width="9.1640625" style="218" customWidth="1"/>
    <col min="7" max="7" width="5" style="218" customWidth="1"/>
    <col min="8" max="8" width="77.83203125" style="218" customWidth="1"/>
    <col min="9" max="10" width="20" style="218" customWidth="1"/>
    <col min="11" max="11" width="1.6640625" style="218" customWidth="1"/>
  </cols>
  <sheetData>
    <row r="1" spans="2:11" s="1" customFormat="1" ht="37.5" customHeight="1"/>
    <row r="2" spans="2:11" s="1" customFormat="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pans="2:11" s="14" customFormat="1" ht="45" customHeight="1">
      <c r="B3" s="222"/>
      <c r="C3" s="350" t="s">
        <v>890</v>
      </c>
      <c r="D3" s="350"/>
      <c r="E3" s="350"/>
      <c r="F3" s="350"/>
      <c r="G3" s="350"/>
      <c r="H3" s="350"/>
      <c r="I3" s="350"/>
      <c r="J3" s="350"/>
      <c r="K3" s="223"/>
    </row>
    <row r="4" spans="2:11" s="1" customFormat="1" ht="25.5" customHeight="1">
      <c r="B4" s="224"/>
      <c r="C4" s="355" t="s">
        <v>891</v>
      </c>
      <c r="D4" s="355"/>
      <c r="E4" s="355"/>
      <c r="F4" s="355"/>
      <c r="G4" s="355"/>
      <c r="H4" s="355"/>
      <c r="I4" s="355"/>
      <c r="J4" s="355"/>
      <c r="K4" s="225"/>
    </row>
    <row r="5" spans="2:11" s="1" customFormat="1" ht="5.25" customHeight="1">
      <c r="B5" s="224"/>
      <c r="C5" s="226"/>
      <c r="D5" s="226"/>
      <c r="E5" s="226"/>
      <c r="F5" s="226"/>
      <c r="G5" s="226"/>
      <c r="H5" s="226"/>
      <c r="I5" s="226"/>
      <c r="J5" s="226"/>
      <c r="K5" s="225"/>
    </row>
    <row r="6" spans="2:11" s="1" customFormat="1" ht="15" customHeight="1">
      <c r="B6" s="224"/>
      <c r="C6" s="354" t="s">
        <v>892</v>
      </c>
      <c r="D6" s="354"/>
      <c r="E6" s="354"/>
      <c r="F6" s="354"/>
      <c r="G6" s="354"/>
      <c r="H6" s="354"/>
      <c r="I6" s="354"/>
      <c r="J6" s="354"/>
      <c r="K6" s="225"/>
    </row>
    <row r="7" spans="2:11" s="1" customFormat="1" ht="15" customHeight="1">
      <c r="B7" s="228"/>
      <c r="C7" s="354" t="s">
        <v>893</v>
      </c>
      <c r="D7" s="354"/>
      <c r="E7" s="354"/>
      <c r="F7" s="354"/>
      <c r="G7" s="354"/>
      <c r="H7" s="354"/>
      <c r="I7" s="354"/>
      <c r="J7" s="354"/>
      <c r="K7" s="225"/>
    </row>
    <row r="8" spans="2:11" s="1" customFormat="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pans="2:11" s="1" customFormat="1" ht="15" customHeight="1">
      <c r="B9" s="228"/>
      <c r="C9" s="354" t="s">
        <v>894</v>
      </c>
      <c r="D9" s="354"/>
      <c r="E9" s="354"/>
      <c r="F9" s="354"/>
      <c r="G9" s="354"/>
      <c r="H9" s="354"/>
      <c r="I9" s="354"/>
      <c r="J9" s="354"/>
      <c r="K9" s="225"/>
    </row>
    <row r="10" spans="2:11" s="1" customFormat="1" ht="15" customHeight="1">
      <c r="B10" s="228"/>
      <c r="C10" s="227"/>
      <c r="D10" s="354" t="s">
        <v>895</v>
      </c>
      <c r="E10" s="354"/>
      <c r="F10" s="354"/>
      <c r="G10" s="354"/>
      <c r="H10" s="354"/>
      <c r="I10" s="354"/>
      <c r="J10" s="354"/>
      <c r="K10" s="225"/>
    </row>
    <row r="11" spans="2:11" s="1" customFormat="1" ht="15" customHeight="1">
      <c r="B11" s="228"/>
      <c r="C11" s="229"/>
      <c r="D11" s="354" t="s">
        <v>896</v>
      </c>
      <c r="E11" s="354"/>
      <c r="F11" s="354"/>
      <c r="G11" s="354"/>
      <c r="H11" s="354"/>
      <c r="I11" s="354"/>
      <c r="J11" s="354"/>
      <c r="K11" s="225"/>
    </row>
    <row r="12" spans="2:11" s="1" customFormat="1" ht="15" customHeight="1">
      <c r="B12" s="228"/>
      <c r="C12" s="229"/>
      <c r="D12" s="227"/>
      <c r="E12" s="227"/>
      <c r="F12" s="227"/>
      <c r="G12" s="227"/>
      <c r="H12" s="227"/>
      <c r="I12" s="227"/>
      <c r="J12" s="227"/>
      <c r="K12" s="225"/>
    </row>
    <row r="13" spans="2:11" s="1" customFormat="1" ht="15" customHeight="1">
      <c r="B13" s="228"/>
      <c r="C13" s="229"/>
      <c r="D13" s="230" t="s">
        <v>897</v>
      </c>
      <c r="E13" s="227"/>
      <c r="F13" s="227"/>
      <c r="G13" s="227"/>
      <c r="H13" s="227"/>
      <c r="I13" s="227"/>
      <c r="J13" s="227"/>
      <c r="K13" s="225"/>
    </row>
    <row r="14" spans="2:11" s="1" customFormat="1" ht="12.75" customHeight="1">
      <c r="B14" s="228"/>
      <c r="C14" s="229"/>
      <c r="D14" s="229"/>
      <c r="E14" s="229"/>
      <c r="F14" s="229"/>
      <c r="G14" s="229"/>
      <c r="H14" s="229"/>
      <c r="I14" s="229"/>
      <c r="J14" s="229"/>
      <c r="K14" s="225"/>
    </row>
    <row r="15" spans="2:11" s="1" customFormat="1" ht="15" customHeight="1">
      <c r="B15" s="228"/>
      <c r="C15" s="229"/>
      <c r="D15" s="354" t="s">
        <v>898</v>
      </c>
      <c r="E15" s="354"/>
      <c r="F15" s="354"/>
      <c r="G15" s="354"/>
      <c r="H15" s="354"/>
      <c r="I15" s="354"/>
      <c r="J15" s="354"/>
      <c r="K15" s="225"/>
    </row>
    <row r="16" spans="2:11" s="1" customFormat="1" ht="15" customHeight="1">
      <c r="B16" s="228"/>
      <c r="C16" s="229"/>
      <c r="D16" s="354" t="s">
        <v>899</v>
      </c>
      <c r="E16" s="354"/>
      <c r="F16" s="354"/>
      <c r="G16" s="354"/>
      <c r="H16" s="354"/>
      <c r="I16" s="354"/>
      <c r="J16" s="354"/>
      <c r="K16" s="225"/>
    </row>
    <row r="17" spans="2:11" s="1" customFormat="1" ht="15" customHeight="1">
      <c r="B17" s="228"/>
      <c r="C17" s="229"/>
      <c r="D17" s="354" t="s">
        <v>900</v>
      </c>
      <c r="E17" s="354"/>
      <c r="F17" s="354"/>
      <c r="G17" s="354"/>
      <c r="H17" s="354"/>
      <c r="I17" s="354"/>
      <c r="J17" s="354"/>
      <c r="K17" s="225"/>
    </row>
    <row r="18" spans="2:11" s="1" customFormat="1" ht="15" customHeight="1">
      <c r="B18" s="228"/>
      <c r="C18" s="229"/>
      <c r="D18" s="229"/>
      <c r="E18" s="231" t="s">
        <v>78</v>
      </c>
      <c r="F18" s="354" t="s">
        <v>901</v>
      </c>
      <c r="G18" s="354"/>
      <c r="H18" s="354"/>
      <c r="I18" s="354"/>
      <c r="J18" s="354"/>
      <c r="K18" s="225"/>
    </row>
    <row r="19" spans="2:11" s="1" customFormat="1" ht="15" customHeight="1">
      <c r="B19" s="228"/>
      <c r="C19" s="229"/>
      <c r="D19" s="229"/>
      <c r="E19" s="231" t="s">
        <v>902</v>
      </c>
      <c r="F19" s="354" t="s">
        <v>903</v>
      </c>
      <c r="G19" s="354"/>
      <c r="H19" s="354"/>
      <c r="I19" s="354"/>
      <c r="J19" s="354"/>
      <c r="K19" s="225"/>
    </row>
    <row r="20" spans="2:11" s="1" customFormat="1" ht="15" customHeight="1">
      <c r="B20" s="228"/>
      <c r="C20" s="229"/>
      <c r="D20" s="229"/>
      <c r="E20" s="231" t="s">
        <v>904</v>
      </c>
      <c r="F20" s="354" t="s">
        <v>905</v>
      </c>
      <c r="G20" s="354"/>
      <c r="H20" s="354"/>
      <c r="I20" s="354"/>
      <c r="J20" s="354"/>
      <c r="K20" s="225"/>
    </row>
    <row r="21" spans="2:11" s="1" customFormat="1" ht="15" customHeight="1">
      <c r="B21" s="228"/>
      <c r="C21" s="229"/>
      <c r="D21" s="229"/>
      <c r="E21" s="231" t="s">
        <v>87</v>
      </c>
      <c r="F21" s="354" t="s">
        <v>88</v>
      </c>
      <c r="G21" s="354"/>
      <c r="H21" s="354"/>
      <c r="I21" s="354"/>
      <c r="J21" s="354"/>
      <c r="K21" s="225"/>
    </row>
    <row r="22" spans="2:11" s="1" customFormat="1" ht="15" customHeight="1">
      <c r="B22" s="228"/>
      <c r="C22" s="229"/>
      <c r="D22" s="229"/>
      <c r="E22" s="231" t="s">
        <v>906</v>
      </c>
      <c r="F22" s="354" t="s">
        <v>907</v>
      </c>
      <c r="G22" s="354"/>
      <c r="H22" s="354"/>
      <c r="I22" s="354"/>
      <c r="J22" s="354"/>
      <c r="K22" s="225"/>
    </row>
    <row r="23" spans="2:11" s="1" customFormat="1" ht="15" customHeight="1">
      <c r="B23" s="228"/>
      <c r="C23" s="229"/>
      <c r="D23" s="229"/>
      <c r="E23" s="231" t="s">
        <v>908</v>
      </c>
      <c r="F23" s="354" t="s">
        <v>909</v>
      </c>
      <c r="G23" s="354"/>
      <c r="H23" s="354"/>
      <c r="I23" s="354"/>
      <c r="J23" s="354"/>
      <c r="K23" s="225"/>
    </row>
    <row r="24" spans="2:11" s="1" customFormat="1" ht="12.75" customHeight="1">
      <c r="B24" s="228"/>
      <c r="C24" s="229"/>
      <c r="D24" s="229"/>
      <c r="E24" s="229"/>
      <c r="F24" s="229"/>
      <c r="G24" s="229"/>
      <c r="H24" s="229"/>
      <c r="I24" s="229"/>
      <c r="J24" s="229"/>
      <c r="K24" s="225"/>
    </row>
    <row r="25" spans="2:11" s="1" customFormat="1" ht="15" customHeight="1">
      <c r="B25" s="228"/>
      <c r="C25" s="354" t="s">
        <v>910</v>
      </c>
      <c r="D25" s="354"/>
      <c r="E25" s="354"/>
      <c r="F25" s="354"/>
      <c r="G25" s="354"/>
      <c r="H25" s="354"/>
      <c r="I25" s="354"/>
      <c r="J25" s="354"/>
      <c r="K25" s="225"/>
    </row>
    <row r="26" spans="2:11" s="1" customFormat="1" ht="15" customHeight="1">
      <c r="B26" s="228"/>
      <c r="C26" s="354" t="s">
        <v>911</v>
      </c>
      <c r="D26" s="354"/>
      <c r="E26" s="354"/>
      <c r="F26" s="354"/>
      <c r="G26" s="354"/>
      <c r="H26" s="354"/>
      <c r="I26" s="354"/>
      <c r="J26" s="354"/>
      <c r="K26" s="225"/>
    </row>
    <row r="27" spans="2:11" s="1" customFormat="1" ht="15" customHeight="1">
      <c r="B27" s="228"/>
      <c r="C27" s="227"/>
      <c r="D27" s="354" t="s">
        <v>912</v>
      </c>
      <c r="E27" s="354"/>
      <c r="F27" s="354"/>
      <c r="G27" s="354"/>
      <c r="H27" s="354"/>
      <c r="I27" s="354"/>
      <c r="J27" s="354"/>
      <c r="K27" s="225"/>
    </row>
    <row r="28" spans="2:11" s="1" customFormat="1" ht="15" customHeight="1">
      <c r="B28" s="228"/>
      <c r="C28" s="229"/>
      <c r="D28" s="354" t="s">
        <v>913</v>
      </c>
      <c r="E28" s="354"/>
      <c r="F28" s="354"/>
      <c r="G28" s="354"/>
      <c r="H28" s="354"/>
      <c r="I28" s="354"/>
      <c r="J28" s="354"/>
      <c r="K28" s="225"/>
    </row>
    <row r="29" spans="2:11" s="1" customFormat="1" ht="12.75" customHeight="1">
      <c r="B29" s="228"/>
      <c r="C29" s="229"/>
      <c r="D29" s="229"/>
      <c r="E29" s="229"/>
      <c r="F29" s="229"/>
      <c r="G29" s="229"/>
      <c r="H29" s="229"/>
      <c r="I29" s="229"/>
      <c r="J29" s="229"/>
      <c r="K29" s="225"/>
    </row>
    <row r="30" spans="2:11" s="1" customFormat="1" ht="15" customHeight="1">
      <c r="B30" s="228"/>
      <c r="C30" s="229"/>
      <c r="D30" s="354" t="s">
        <v>914</v>
      </c>
      <c r="E30" s="354"/>
      <c r="F30" s="354"/>
      <c r="G30" s="354"/>
      <c r="H30" s="354"/>
      <c r="I30" s="354"/>
      <c r="J30" s="354"/>
      <c r="K30" s="225"/>
    </row>
    <row r="31" spans="2:11" s="1" customFormat="1" ht="15" customHeight="1">
      <c r="B31" s="228"/>
      <c r="C31" s="229"/>
      <c r="D31" s="354" t="s">
        <v>915</v>
      </c>
      <c r="E31" s="354"/>
      <c r="F31" s="354"/>
      <c r="G31" s="354"/>
      <c r="H31" s="354"/>
      <c r="I31" s="354"/>
      <c r="J31" s="354"/>
      <c r="K31" s="225"/>
    </row>
    <row r="32" spans="2:11" s="1" customFormat="1" ht="12.75" customHeight="1">
      <c r="B32" s="228"/>
      <c r="C32" s="229"/>
      <c r="D32" s="229"/>
      <c r="E32" s="229"/>
      <c r="F32" s="229"/>
      <c r="G32" s="229"/>
      <c r="H32" s="229"/>
      <c r="I32" s="229"/>
      <c r="J32" s="229"/>
      <c r="K32" s="225"/>
    </row>
    <row r="33" spans="2:11" s="1" customFormat="1" ht="15" customHeight="1">
      <c r="B33" s="228"/>
      <c r="C33" s="229"/>
      <c r="D33" s="354" t="s">
        <v>916</v>
      </c>
      <c r="E33" s="354"/>
      <c r="F33" s="354"/>
      <c r="G33" s="354"/>
      <c r="H33" s="354"/>
      <c r="I33" s="354"/>
      <c r="J33" s="354"/>
      <c r="K33" s="225"/>
    </row>
    <row r="34" spans="2:11" s="1" customFormat="1" ht="15" customHeight="1">
      <c r="B34" s="228"/>
      <c r="C34" s="229"/>
      <c r="D34" s="354" t="s">
        <v>917</v>
      </c>
      <c r="E34" s="354"/>
      <c r="F34" s="354"/>
      <c r="G34" s="354"/>
      <c r="H34" s="354"/>
      <c r="I34" s="354"/>
      <c r="J34" s="354"/>
      <c r="K34" s="225"/>
    </row>
    <row r="35" spans="2:11" s="1" customFormat="1" ht="15" customHeight="1">
      <c r="B35" s="228"/>
      <c r="C35" s="229"/>
      <c r="D35" s="354" t="s">
        <v>918</v>
      </c>
      <c r="E35" s="354"/>
      <c r="F35" s="354"/>
      <c r="G35" s="354"/>
      <c r="H35" s="354"/>
      <c r="I35" s="354"/>
      <c r="J35" s="354"/>
      <c r="K35" s="225"/>
    </row>
    <row r="36" spans="2:11" s="1" customFormat="1" ht="15" customHeight="1">
      <c r="B36" s="228"/>
      <c r="C36" s="229"/>
      <c r="D36" s="227"/>
      <c r="E36" s="230" t="s">
        <v>107</v>
      </c>
      <c r="F36" s="227"/>
      <c r="G36" s="354" t="s">
        <v>919</v>
      </c>
      <c r="H36" s="354"/>
      <c r="I36" s="354"/>
      <c r="J36" s="354"/>
      <c r="K36" s="225"/>
    </row>
    <row r="37" spans="2:11" s="1" customFormat="1" ht="30.75" customHeight="1">
      <c r="B37" s="228"/>
      <c r="C37" s="229"/>
      <c r="D37" s="227"/>
      <c r="E37" s="230" t="s">
        <v>920</v>
      </c>
      <c r="F37" s="227"/>
      <c r="G37" s="354" t="s">
        <v>921</v>
      </c>
      <c r="H37" s="354"/>
      <c r="I37" s="354"/>
      <c r="J37" s="354"/>
      <c r="K37" s="225"/>
    </row>
    <row r="38" spans="2:11" s="1" customFormat="1" ht="15" customHeight="1">
      <c r="B38" s="228"/>
      <c r="C38" s="229"/>
      <c r="D38" s="227"/>
      <c r="E38" s="230" t="s">
        <v>52</v>
      </c>
      <c r="F38" s="227"/>
      <c r="G38" s="354" t="s">
        <v>922</v>
      </c>
      <c r="H38" s="354"/>
      <c r="I38" s="354"/>
      <c r="J38" s="354"/>
      <c r="K38" s="225"/>
    </row>
    <row r="39" spans="2:11" s="1" customFormat="1" ht="15" customHeight="1">
      <c r="B39" s="228"/>
      <c r="C39" s="229"/>
      <c r="D39" s="227"/>
      <c r="E39" s="230" t="s">
        <v>53</v>
      </c>
      <c r="F39" s="227"/>
      <c r="G39" s="354" t="s">
        <v>923</v>
      </c>
      <c r="H39" s="354"/>
      <c r="I39" s="354"/>
      <c r="J39" s="354"/>
      <c r="K39" s="225"/>
    </row>
    <row r="40" spans="2:11" s="1" customFormat="1" ht="15" customHeight="1">
      <c r="B40" s="228"/>
      <c r="C40" s="229"/>
      <c r="D40" s="227"/>
      <c r="E40" s="230" t="s">
        <v>108</v>
      </c>
      <c r="F40" s="227"/>
      <c r="G40" s="354" t="s">
        <v>924</v>
      </c>
      <c r="H40" s="354"/>
      <c r="I40" s="354"/>
      <c r="J40" s="354"/>
      <c r="K40" s="225"/>
    </row>
    <row r="41" spans="2:11" s="1" customFormat="1" ht="15" customHeight="1">
      <c r="B41" s="228"/>
      <c r="C41" s="229"/>
      <c r="D41" s="227"/>
      <c r="E41" s="230" t="s">
        <v>109</v>
      </c>
      <c r="F41" s="227"/>
      <c r="G41" s="354" t="s">
        <v>925</v>
      </c>
      <c r="H41" s="354"/>
      <c r="I41" s="354"/>
      <c r="J41" s="354"/>
      <c r="K41" s="225"/>
    </row>
    <row r="42" spans="2:11" s="1" customFormat="1" ht="15" customHeight="1">
      <c r="B42" s="228"/>
      <c r="C42" s="229"/>
      <c r="D42" s="227"/>
      <c r="E42" s="230" t="s">
        <v>926</v>
      </c>
      <c r="F42" s="227"/>
      <c r="G42" s="354" t="s">
        <v>927</v>
      </c>
      <c r="H42" s="354"/>
      <c r="I42" s="354"/>
      <c r="J42" s="354"/>
      <c r="K42" s="225"/>
    </row>
    <row r="43" spans="2:11" s="1" customFormat="1" ht="15" customHeight="1">
      <c r="B43" s="228"/>
      <c r="C43" s="229"/>
      <c r="D43" s="227"/>
      <c r="E43" s="230"/>
      <c r="F43" s="227"/>
      <c r="G43" s="354" t="s">
        <v>928</v>
      </c>
      <c r="H43" s="354"/>
      <c r="I43" s="354"/>
      <c r="J43" s="354"/>
      <c r="K43" s="225"/>
    </row>
    <row r="44" spans="2:11" s="1" customFormat="1" ht="15" customHeight="1">
      <c r="B44" s="228"/>
      <c r="C44" s="229"/>
      <c r="D44" s="227"/>
      <c r="E44" s="230" t="s">
        <v>929</v>
      </c>
      <c r="F44" s="227"/>
      <c r="G44" s="354" t="s">
        <v>930</v>
      </c>
      <c r="H44" s="354"/>
      <c r="I44" s="354"/>
      <c r="J44" s="354"/>
      <c r="K44" s="225"/>
    </row>
    <row r="45" spans="2:11" s="1" customFormat="1" ht="15" customHeight="1">
      <c r="B45" s="228"/>
      <c r="C45" s="229"/>
      <c r="D45" s="227"/>
      <c r="E45" s="230" t="s">
        <v>111</v>
      </c>
      <c r="F45" s="227"/>
      <c r="G45" s="354" t="s">
        <v>931</v>
      </c>
      <c r="H45" s="354"/>
      <c r="I45" s="354"/>
      <c r="J45" s="354"/>
      <c r="K45" s="225"/>
    </row>
    <row r="46" spans="2:11" s="1" customFormat="1" ht="12.75" customHeight="1">
      <c r="B46" s="228"/>
      <c r="C46" s="229"/>
      <c r="D46" s="227"/>
      <c r="E46" s="227"/>
      <c r="F46" s="227"/>
      <c r="G46" s="227"/>
      <c r="H46" s="227"/>
      <c r="I46" s="227"/>
      <c r="J46" s="227"/>
      <c r="K46" s="225"/>
    </row>
    <row r="47" spans="2:11" s="1" customFormat="1" ht="15" customHeight="1">
      <c r="B47" s="228"/>
      <c r="C47" s="229"/>
      <c r="D47" s="354" t="s">
        <v>932</v>
      </c>
      <c r="E47" s="354"/>
      <c r="F47" s="354"/>
      <c r="G47" s="354"/>
      <c r="H47" s="354"/>
      <c r="I47" s="354"/>
      <c r="J47" s="354"/>
      <c r="K47" s="225"/>
    </row>
    <row r="48" spans="2:11" s="1" customFormat="1" ht="15" customHeight="1">
      <c r="B48" s="228"/>
      <c r="C48" s="229"/>
      <c r="D48" s="229"/>
      <c r="E48" s="354" t="s">
        <v>933</v>
      </c>
      <c r="F48" s="354"/>
      <c r="G48" s="354"/>
      <c r="H48" s="354"/>
      <c r="I48" s="354"/>
      <c r="J48" s="354"/>
      <c r="K48" s="225"/>
    </row>
    <row r="49" spans="2:11" s="1" customFormat="1" ht="15" customHeight="1">
      <c r="B49" s="228"/>
      <c r="C49" s="229"/>
      <c r="D49" s="229"/>
      <c r="E49" s="354" t="s">
        <v>934</v>
      </c>
      <c r="F49" s="354"/>
      <c r="G49" s="354"/>
      <c r="H49" s="354"/>
      <c r="I49" s="354"/>
      <c r="J49" s="354"/>
      <c r="K49" s="225"/>
    </row>
    <row r="50" spans="2:11" s="1" customFormat="1" ht="15" customHeight="1">
      <c r="B50" s="228"/>
      <c r="C50" s="229"/>
      <c r="D50" s="229"/>
      <c r="E50" s="354" t="s">
        <v>935</v>
      </c>
      <c r="F50" s="354"/>
      <c r="G50" s="354"/>
      <c r="H50" s="354"/>
      <c r="I50" s="354"/>
      <c r="J50" s="354"/>
      <c r="K50" s="225"/>
    </row>
    <row r="51" spans="2:11" s="1" customFormat="1" ht="15" customHeight="1">
      <c r="B51" s="228"/>
      <c r="C51" s="229"/>
      <c r="D51" s="354" t="s">
        <v>936</v>
      </c>
      <c r="E51" s="354"/>
      <c r="F51" s="354"/>
      <c r="G51" s="354"/>
      <c r="H51" s="354"/>
      <c r="I51" s="354"/>
      <c r="J51" s="354"/>
      <c r="K51" s="225"/>
    </row>
    <row r="52" spans="2:11" s="1" customFormat="1" ht="25.5" customHeight="1">
      <c r="B52" s="224"/>
      <c r="C52" s="355" t="s">
        <v>937</v>
      </c>
      <c r="D52" s="355"/>
      <c r="E52" s="355"/>
      <c r="F52" s="355"/>
      <c r="G52" s="355"/>
      <c r="H52" s="355"/>
      <c r="I52" s="355"/>
      <c r="J52" s="355"/>
      <c r="K52" s="225"/>
    </row>
    <row r="53" spans="2:11" s="1" customFormat="1" ht="5.25" customHeight="1">
      <c r="B53" s="224"/>
      <c r="C53" s="226"/>
      <c r="D53" s="226"/>
      <c r="E53" s="226"/>
      <c r="F53" s="226"/>
      <c r="G53" s="226"/>
      <c r="H53" s="226"/>
      <c r="I53" s="226"/>
      <c r="J53" s="226"/>
      <c r="K53" s="225"/>
    </row>
    <row r="54" spans="2:11" s="1" customFormat="1" ht="15" customHeight="1">
      <c r="B54" s="224"/>
      <c r="C54" s="354" t="s">
        <v>938</v>
      </c>
      <c r="D54" s="354"/>
      <c r="E54" s="354"/>
      <c r="F54" s="354"/>
      <c r="G54" s="354"/>
      <c r="H54" s="354"/>
      <c r="I54" s="354"/>
      <c r="J54" s="354"/>
      <c r="K54" s="225"/>
    </row>
    <row r="55" spans="2:11" s="1" customFormat="1" ht="15" customHeight="1">
      <c r="B55" s="224"/>
      <c r="C55" s="354" t="s">
        <v>939</v>
      </c>
      <c r="D55" s="354"/>
      <c r="E55" s="354"/>
      <c r="F55" s="354"/>
      <c r="G55" s="354"/>
      <c r="H55" s="354"/>
      <c r="I55" s="354"/>
      <c r="J55" s="354"/>
      <c r="K55" s="225"/>
    </row>
    <row r="56" spans="2:11" s="1" customFormat="1" ht="12.75" customHeight="1">
      <c r="B56" s="224"/>
      <c r="C56" s="227"/>
      <c r="D56" s="227"/>
      <c r="E56" s="227"/>
      <c r="F56" s="227"/>
      <c r="G56" s="227"/>
      <c r="H56" s="227"/>
      <c r="I56" s="227"/>
      <c r="J56" s="227"/>
      <c r="K56" s="225"/>
    </row>
    <row r="57" spans="2:11" s="1" customFormat="1" ht="15" customHeight="1">
      <c r="B57" s="224"/>
      <c r="C57" s="354" t="s">
        <v>940</v>
      </c>
      <c r="D57" s="354"/>
      <c r="E57" s="354"/>
      <c r="F57" s="354"/>
      <c r="G57" s="354"/>
      <c r="H57" s="354"/>
      <c r="I57" s="354"/>
      <c r="J57" s="354"/>
      <c r="K57" s="225"/>
    </row>
    <row r="58" spans="2:11" s="1" customFormat="1" ht="15" customHeight="1">
      <c r="B58" s="224"/>
      <c r="C58" s="229"/>
      <c r="D58" s="354" t="s">
        <v>941</v>
      </c>
      <c r="E58" s="354"/>
      <c r="F58" s="354"/>
      <c r="G58" s="354"/>
      <c r="H58" s="354"/>
      <c r="I58" s="354"/>
      <c r="J58" s="354"/>
      <c r="K58" s="225"/>
    </row>
    <row r="59" spans="2:11" s="1" customFormat="1" ht="15" customHeight="1">
      <c r="B59" s="224"/>
      <c r="C59" s="229"/>
      <c r="D59" s="354" t="s">
        <v>942</v>
      </c>
      <c r="E59" s="354"/>
      <c r="F59" s="354"/>
      <c r="G59" s="354"/>
      <c r="H59" s="354"/>
      <c r="I59" s="354"/>
      <c r="J59" s="354"/>
      <c r="K59" s="225"/>
    </row>
    <row r="60" spans="2:11" s="1" customFormat="1" ht="15" customHeight="1">
      <c r="B60" s="224"/>
      <c r="C60" s="229"/>
      <c r="D60" s="354" t="s">
        <v>943</v>
      </c>
      <c r="E60" s="354"/>
      <c r="F60" s="354"/>
      <c r="G60" s="354"/>
      <c r="H60" s="354"/>
      <c r="I60" s="354"/>
      <c r="J60" s="354"/>
      <c r="K60" s="225"/>
    </row>
    <row r="61" spans="2:11" s="1" customFormat="1" ht="15" customHeight="1">
      <c r="B61" s="224"/>
      <c r="C61" s="229"/>
      <c r="D61" s="354" t="s">
        <v>944</v>
      </c>
      <c r="E61" s="354"/>
      <c r="F61" s="354"/>
      <c r="G61" s="354"/>
      <c r="H61" s="354"/>
      <c r="I61" s="354"/>
      <c r="J61" s="354"/>
      <c r="K61" s="225"/>
    </row>
    <row r="62" spans="2:11" s="1" customFormat="1" ht="15" customHeight="1">
      <c r="B62" s="224"/>
      <c r="C62" s="229"/>
      <c r="D62" s="356" t="s">
        <v>945</v>
      </c>
      <c r="E62" s="356"/>
      <c r="F62" s="356"/>
      <c r="G62" s="356"/>
      <c r="H62" s="356"/>
      <c r="I62" s="356"/>
      <c r="J62" s="356"/>
      <c r="K62" s="225"/>
    </row>
    <row r="63" spans="2:11" s="1" customFormat="1" ht="15" customHeight="1">
      <c r="B63" s="224"/>
      <c r="C63" s="229"/>
      <c r="D63" s="354" t="s">
        <v>946</v>
      </c>
      <c r="E63" s="354"/>
      <c r="F63" s="354"/>
      <c r="G63" s="354"/>
      <c r="H63" s="354"/>
      <c r="I63" s="354"/>
      <c r="J63" s="354"/>
      <c r="K63" s="225"/>
    </row>
    <row r="64" spans="2:11" s="1" customFormat="1" ht="12.75" customHeight="1">
      <c r="B64" s="224"/>
      <c r="C64" s="229"/>
      <c r="D64" s="229"/>
      <c r="E64" s="232"/>
      <c r="F64" s="229"/>
      <c r="G64" s="229"/>
      <c r="H64" s="229"/>
      <c r="I64" s="229"/>
      <c r="J64" s="229"/>
      <c r="K64" s="225"/>
    </row>
    <row r="65" spans="2:11" s="1" customFormat="1" ht="15" customHeight="1">
      <c r="B65" s="224"/>
      <c r="C65" s="229"/>
      <c r="D65" s="354" t="s">
        <v>947</v>
      </c>
      <c r="E65" s="354"/>
      <c r="F65" s="354"/>
      <c r="G65" s="354"/>
      <c r="H65" s="354"/>
      <c r="I65" s="354"/>
      <c r="J65" s="354"/>
      <c r="K65" s="225"/>
    </row>
    <row r="66" spans="2:11" s="1" customFormat="1" ht="15" customHeight="1">
      <c r="B66" s="224"/>
      <c r="C66" s="229"/>
      <c r="D66" s="356" t="s">
        <v>948</v>
      </c>
      <c r="E66" s="356"/>
      <c r="F66" s="356"/>
      <c r="G66" s="356"/>
      <c r="H66" s="356"/>
      <c r="I66" s="356"/>
      <c r="J66" s="356"/>
      <c r="K66" s="225"/>
    </row>
    <row r="67" spans="2:11" s="1" customFormat="1" ht="15" customHeight="1">
      <c r="B67" s="224"/>
      <c r="C67" s="229"/>
      <c r="D67" s="354" t="s">
        <v>949</v>
      </c>
      <c r="E67" s="354"/>
      <c r="F67" s="354"/>
      <c r="G67" s="354"/>
      <c r="H67" s="354"/>
      <c r="I67" s="354"/>
      <c r="J67" s="354"/>
      <c r="K67" s="225"/>
    </row>
    <row r="68" spans="2:11" s="1" customFormat="1" ht="15" customHeight="1">
      <c r="B68" s="224"/>
      <c r="C68" s="229"/>
      <c r="D68" s="354" t="s">
        <v>950</v>
      </c>
      <c r="E68" s="354"/>
      <c r="F68" s="354"/>
      <c r="G68" s="354"/>
      <c r="H68" s="354"/>
      <c r="I68" s="354"/>
      <c r="J68" s="354"/>
      <c r="K68" s="225"/>
    </row>
    <row r="69" spans="2:11" s="1" customFormat="1" ht="15" customHeight="1">
      <c r="B69" s="224"/>
      <c r="C69" s="229"/>
      <c r="D69" s="354" t="s">
        <v>951</v>
      </c>
      <c r="E69" s="354"/>
      <c r="F69" s="354"/>
      <c r="G69" s="354"/>
      <c r="H69" s="354"/>
      <c r="I69" s="354"/>
      <c r="J69" s="354"/>
      <c r="K69" s="225"/>
    </row>
    <row r="70" spans="2:11" s="1" customFormat="1" ht="15" customHeight="1">
      <c r="B70" s="224"/>
      <c r="C70" s="229"/>
      <c r="D70" s="354" t="s">
        <v>952</v>
      </c>
      <c r="E70" s="354"/>
      <c r="F70" s="354"/>
      <c r="G70" s="354"/>
      <c r="H70" s="354"/>
      <c r="I70" s="354"/>
      <c r="J70" s="354"/>
      <c r="K70" s="225"/>
    </row>
    <row r="71" spans="2:1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pans="2:11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pans="2:11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pans="2:11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pans="2:11" s="1" customFormat="1" ht="45" customHeight="1">
      <c r="B75" s="241"/>
      <c r="C75" s="349" t="s">
        <v>953</v>
      </c>
      <c r="D75" s="349"/>
      <c r="E75" s="349"/>
      <c r="F75" s="349"/>
      <c r="G75" s="349"/>
      <c r="H75" s="349"/>
      <c r="I75" s="349"/>
      <c r="J75" s="349"/>
      <c r="K75" s="242"/>
    </row>
    <row r="76" spans="2:11" s="1" customFormat="1" ht="17.25" customHeight="1">
      <c r="B76" s="241"/>
      <c r="C76" s="243" t="s">
        <v>954</v>
      </c>
      <c r="D76" s="243"/>
      <c r="E76" s="243"/>
      <c r="F76" s="243" t="s">
        <v>955</v>
      </c>
      <c r="G76" s="244"/>
      <c r="H76" s="243" t="s">
        <v>53</v>
      </c>
      <c r="I76" s="243" t="s">
        <v>56</v>
      </c>
      <c r="J76" s="243" t="s">
        <v>956</v>
      </c>
      <c r="K76" s="242"/>
    </row>
    <row r="77" spans="2:11" s="1" customFormat="1" ht="17.25" customHeight="1">
      <c r="B77" s="241"/>
      <c r="C77" s="245" t="s">
        <v>957</v>
      </c>
      <c r="D77" s="245"/>
      <c r="E77" s="245"/>
      <c r="F77" s="246" t="s">
        <v>958</v>
      </c>
      <c r="G77" s="247"/>
      <c r="H77" s="245"/>
      <c r="I77" s="245"/>
      <c r="J77" s="245" t="s">
        <v>959</v>
      </c>
      <c r="K77" s="242"/>
    </row>
    <row r="78" spans="2:11" s="1" customFormat="1" ht="5.25" customHeight="1">
      <c r="B78" s="241"/>
      <c r="C78" s="248"/>
      <c r="D78" s="248"/>
      <c r="E78" s="248"/>
      <c r="F78" s="248"/>
      <c r="G78" s="249"/>
      <c r="H78" s="248"/>
      <c r="I78" s="248"/>
      <c r="J78" s="248"/>
      <c r="K78" s="242"/>
    </row>
    <row r="79" spans="2:11" s="1" customFormat="1" ht="15" customHeight="1">
      <c r="B79" s="241"/>
      <c r="C79" s="230" t="s">
        <v>52</v>
      </c>
      <c r="D79" s="250"/>
      <c r="E79" s="250"/>
      <c r="F79" s="251" t="s">
        <v>960</v>
      </c>
      <c r="G79" s="252"/>
      <c r="H79" s="230" t="s">
        <v>961</v>
      </c>
      <c r="I79" s="230" t="s">
        <v>962</v>
      </c>
      <c r="J79" s="230">
        <v>20</v>
      </c>
      <c r="K79" s="242"/>
    </row>
    <row r="80" spans="2:11" s="1" customFormat="1" ht="15" customHeight="1">
      <c r="B80" s="241"/>
      <c r="C80" s="230" t="s">
        <v>963</v>
      </c>
      <c r="D80" s="230"/>
      <c r="E80" s="230"/>
      <c r="F80" s="251" t="s">
        <v>960</v>
      </c>
      <c r="G80" s="252"/>
      <c r="H80" s="230" t="s">
        <v>964</v>
      </c>
      <c r="I80" s="230" t="s">
        <v>962</v>
      </c>
      <c r="J80" s="230">
        <v>120</v>
      </c>
      <c r="K80" s="242"/>
    </row>
    <row r="81" spans="2:11" s="1" customFormat="1" ht="15" customHeight="1">
      <c r="B81" s="253"/>
      <c r="C81" s="230" t="s">
        <v>965</v>
      </c>
      <c r="D81" s="230"/>
      <c r="E81" s="230"/>
      <c r="F81" s="251" t="s">
        <v>966</v>
      </c>
      <c r="G81" s="252"/>
      <c r="H81" s="230" t="s">
        <v>967</v>
      </c>
      <c r="I81" s="230" t="s">
        <v>962</v>
      </c>
      <c r="J81" s="230">
        <v>50</v>
      </c>
      <c r="K81" s="242"/>
    </row>
    <row r="82" spans="2:11" s="1" customFormat="1" ht="15" customHeight="1">
      <c r="B82" s="253"/>
      <c r="C82" s="230" t="s">
        <v>968</v>
      </c>
      <c r="D82" s="230"/>
      <c r="E82" s="230"/>
      <c r="F82" s="251" t="s">
        <v>960</v>
      </c>
      <c r="G82" s="252"/>
      <c r="H82" s="230" t="s">
        <v>969</v>
      </c>
      <c r="I82" s="230" t="s">
        <v>970</v>
      </c>
      <c r="J82" s="230"/>
      <c r="K82" s="242"/>
    </row>
    <row r="83" spans="2:11" s="1" customFormat="1" ht="15" customHeight="1">
      <c r="B83" s="253"/>
      <c r="C83" s="254" t="s">
        <v>971</v>
      </c>
      <c r="D83" s="254"/>
      <c r="E83" s="254"/>
      <c r="F83" s="255" t="s">
        <v>966</v>
      </c>
      <c r="G83" s="254"/>
      <c r="H83" s="254" t="s">
        <v>972</v>
      </c>
      <c r="I83" s="254" t="s">
        <v>962</v>
      </c>
      <c r="J83" s="254">
        <v>15</v>
      </c>
      <c r="K83" s="242"/>
    </row>
    <row r="84" spans="2:11" s="1" customFormat="1" ht="15" customHeight="1">
      <c r="B84" s="253"/>
      <c r="C84" s="254" t="s">
        <v>973</v>
      </c>
      <c r="D84" s="254"/>
      <c r="E84" s="254"/>
      <c r="F84" s="255" t="s">
        <v>966</v>
      </c>
      <c r="G84" s="254"/>
      <c r="H84" s="254" t="s">
        <v>974</v>
      </c>
      <c r="I84" s="254" t="s">
        <v>962</v>
      </c>
      <c r="J84" s="254">
        <v>15</v>
      </c>
      <c r="K84" s="242"/>
    </row>
    <row r="85" spans="2:11" s="1" customFormat="1" ht="15" customHeight="1">
      <c r="B85" s="253"/>
      <c r="C85" s="254" t="s">
        <v>975</v>
      </c>
      <c r="D85" s="254"/>
      <c r="E85" s="254"/>
      <c r="F85" s="255" t="s">
        <v>966</v>
      </c>
      <c r="G85" s="254"/>
      <c r="H85" s="254" t="s">
        <v>976</v>
      </c>
      <c r="I85" s="254" t="s">
        <v>962</v>
      </c>
      <c r="J85" s="254">
        <v>20</v>
      </c>
      <c r="K85" s="242"/>
    </row>
    <row r="86" spans="2:11" s="1" customFormat="1" ht="15" customHeight="1">
      <c r="B86" s="253"/>
      <c r="C86" s="254" t="s">
        <v>977</v>
      </c>
      <c r="D86" s="254"/>
      <c r="E86" s="254"/>
      <c r="F86" s="255" t="s">
        <v>966</v>
      </c>
      <c r="G86" s="254"/>
      <c r="H86" s="254" t="s">
        <v>978</v>
      </c>
      <c r="I86" s="254" t="s">
        <v>962</v>
      </c>
      <c r="J86" s="254">
        <v>20</v>
      </c>
      <c r="K86" s="242"/>
    </row>
    <row r="87" spans="2:11" s="1" customFormat="1" ht="15" customHeight="1">
      <c r="B87" s="253"/>
      <c r="C87" s="230" t="s">
        <v>979</v>
      </c>
      <c r="D87" s="230"/>
      <c r="E87" s="230"/>
      <c r="F87" s="251" t="s">
        <v>966</v>
      </c>
      <c r="G87" s="252"/>
      <c r="H87" s="230" t="s">
        <v>980</v>
      </c>
      <c r="I87" s="230" t="s">
        <v>962</v>
      </c>
      <c r="J87" s="230">
        <v>50</v>
      </c>
      <c r="K87" s="242"/>
    </row>
    <row r="88" spans="2:11" s="1" customFormat="1" ht="15" customHeight="1">
      <c r="B88" s="253"/>
      <c r="C88" s="230" t="s">
        <v>981</v>
      </c>
      <c r="D88" s="230"/>
      <c r="E88" s="230"/>
      <c r="F88" s="251" t="s">
        <v>966</v>
      </c>
      <c r="G88" s="252"/>
      <c r="H88" s="230" t="s">
        <v>982</v>
      </c>
      <c r="I88" s="230" t="s">
        <v>962</v>
      </c>
      <c r="J88" s="230">
        <v>20</v>
      </c>
      <c r="K88" s="242"/>
    </row>
    <row r="89" spans="2:11" s="1" customFormat="1" ht="15" customHeight="1">
      <c r="B89" s="253"/>
      <c r="C89" s="230" t="s">
        <v>983</v>
      </c>
      <c r="D89" s="230"/>
      <c r="E89" s="230"/>
      <c r="F89" s="251" t="s">
        <v>966</v>
      </c>
      <c r="G89" s="252"/>
      <c r="H89" s="230" t="s">
        <v>984</v>
      </c>
      <c r="I89" s="230" t="s">
        <v>962</v>
      </c>
      <c r="J89" s="230">
        <v>20</v>
      </c>
      <c r="K89" s="242"/>
    </row>
    <row r="90" spans="2:11" s="1" customFormat="1" ht="15" customHeight="1">
      <c r="B90" s="253"/>
      <c r="C90" s="230" t="s">
        <v>985</v>
      </c>
      <c r="D90" s="230"/>
      <c r="E90" s="230"/>
      <c r="F90" s="251" t="s">
        <v>966</v>
      </c>
      <c r="G90" s="252"/>
      <c r="H90" s="230" t="s">
        <v>986</v>
      </c>
      <c r="I90" s="230" t="s">
        <v>962</v>
      </c>
      <c r="J90" s="230">
        <v>50</v>
      </c>
      <c r="K90" s="242"/>
    </row>
    <row r="91" spans="2:11" s="1" customFormat="1" ht="15" customHeight="1">
      <c r="B91" s="253"/>
      <c r="C91" s="230" t="s">
        <v>987</v>
      </c>
      <c r="D91" s="230"/>
      <c r="E91" s="230"/>
      <c r="F91" s="251" t="s">
        <v>966</v>
      </c>
      <c r="G91" s="252"/>
      <c r="H91" s="230" t="s">
        <v>987</v>
      </c>
      <c r="I91" s="230" t="s">
        <v>962</v>
      </c>
      <c r="J91" s="230">
        <v>50</v>
      </c>
      <c r="K91" s="242"/>
    </row>
    <row r="92" spans="2:11" s="1" customFormat="1" ht="15" customHeight="1">
      <c r="B92" s="253"/>
      <c r="C92" s="230" t="s">
        <v>988</v>
      </c>
      <c r="D92" s="230"/>
      <c r="E92" s="230"/>
      <c r="F92" s="251" t="s">
        <v>966</v>
      </c>
      <c r="G92" s="252"/>
      <c r="H92" s="230" t="s">
        <v>989</v>
      </c>
      <c r="I92" s="230" t="s">
        <v>962</v>
      </c>
      <c r="J92" s="230">
        <v>255</v>
      </c>
      <c r="K92" s="242"/>
    </row>
    <row r="93" spans="2:11" s="1" customFormat="1" ht="15" customHeight="1">
      <c r="B93" s="253"/>
      <c r="C93" s="230" t="s">
        <v>990</v>
      </c>
      <c r="D93" s="230"/>
      <c r="E93" s="230"/>
      <c r="F93" s="251" t="s">
        <v>960</v>
      </c>
      <c r="G93" s="252"/>
      <c r="H93" s="230" t="s">
        <v>991</v>
      </c>
      <c r="I93" s="230" t="s">
        <v>992</v>
      </c>
      <c r="J93" s="230"/>
      <c r="K93" s="242"/>
    </row>
    <row r="94" spans="2:11" s="1" customFormat="1" ht="15" customHeight="1">
      <c r="B94" s="253"/>
      <c r="C94" s="230" t="s">
        <v>993</v>
      </c>
      <c r="D94" s="230"/>
      <c r="E94" s="230"/>
      <c r="F94" s="251" t="s">
        <v>960</v>
      </c>
      <c r="G94" s="252"/>
      <c r="H94" s="230" t="s">
        <v>994</v>
      </c>
      <c r="I94" s="230" t="s">
        <v>995</v>
      </c>
      <c r="J94" s="230"/>
      <c r="K94" s="242"/>
    </row>
    <row r="95" spans="2:11" s="1" customFormat="1" ht="15" customHeight="1">
      <c r="B95" s="253"/>
      <c r="C95" s="230" t="s">
        <v>996</v>
      </c>
      <c r="D95" s="230"/>
      <c r="E95" s="230"/>
      <c r="F95" s="251" t="s">
        <v>960</v>
      </c>
      <c r="G95" s="252"/>
      <c r="H95" s="230" t="s">
        <v>996</v>
      </c>
      <c r="I95" s="230" t="s">
        <v>995</v>
      </c>
      <c r="J95" s="230"/>
      <c r="K95" s="242"/>
    </row>
    <row r="96" spans="2:11" s="1" customFormat="1" ht="15" customHeight="1">
      <c r="B96" s="253"/>
      <c r="C96" s="230" t="s">
        <v>37</v>
      </c>
      <c r="D96" s="230"/>
      <c r="E96" s="230"/>
      <c r="F96" s="251" t="s">
        <v>960</v>
      </c>
      <c r="G96" s="252"/>
      <c r="H96" s="230" t="s">
        <v>997</v>
      </c>
      <c r="I96" s="230" t="s">
        <v>995</v>
      </c>
      <c r="J96" s="230"/>
      <c r="K96" s="242"/>
    </row>
    <row r="97" spans="2:11" s="1" customFormat="1" ht="15" customHeight="1">
      <c r="B97" s="253"/>
      <c r="C97" s="230" t="s">
        <v>47</v>
      </c>
      <c r="D97" s="230"/>
      <c r="E97" s="230"/>
      <c r="F97" s="251" t="s">
        <v>960</v>
      </c>
      <c r="G97" s="252"/>
      <c r="H97" s="230" t="s">
        <v>998</v>
      </c>
      <c r="I97" s="230" t="s">
        <v>995</v>
      </c>
      <c r="J97" s="230"/>
      <c r="K97" s="242"/>
    </row>
    <row r="98" spans="2:11" s="1" customFormat="1" ht="15" customHeight="1">
      <c r="B98" s="256"/>
      <c r="C98" s="257"/>
      <c r="D98" s="257"/>
      <c r="E98" s="257"/>
      <c r="F98" s="257"/>
      <c r="G98" s="257"/>
      <c r="H98" s="257"/>
      <c r="I98" s="257"/>
      <c r="J98" s="257"/>
      <c r="K98" s="258"/>
    </row>
    <row r="99" spans="2:11" s="1" customFormat="1" ht="18.75" customHeight="1">
      <c r="B99" s="259"/>
      <c r="C99" s="260"/>
      <c r="D99" s="260"/>
      <c r="E99" s="260"/>
      <c r="F99" s="260"/>
      <c r="G99" s="260"/>
      <c r="H99" s="260"/>
      <c r="I99" s="260"/>
      <c r="J99" s="260"/>
      <c r="K99" s="259"/>
    </row>
    <row r="100" spans="2:11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pans="2:1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pans="2:11" s="1" customFormat="1" ht="45" customHeight="1">
      <c r="B102" s="241"/>
      <c r="C102" s="349" t="s">
        <v>999</v>
      </c>
      <c r="D102" s="349"/>
      <c r="E102" s="349"/>
      <c r="F102" s="349"/>
      <c r="G102" s="349"/>
      <c r="H102" s="349"/>
      <c r="I102" s="349"/>
      <c r="J102" s="349"/>
      <c r="K102" s="242"/>
    </row>
    <row r="103" spans="2:11" s="1" customFormat="1" ht="17.25" customHeight="1">
      <c r="B103" s="241"/>
      <c r="C103" s="243" t="s">
        <v>954</v>
      </c>
      <c r="D103" s="243"/>
      <c r="E103" s="243"/>
      <c r="F103" s="243" t="s">
        <v>955</v>
      </c>
      <c r="G103" s="244"/>
      <c r="H103" s="243" t="s">
        <v>53</v>
      </c>
      <c r="I103" s="243" t="s">
        <v>56</v>
      </c>
      <c r="J103" s="243" t="s">
        <v>956</v>
      </c>
      <c r="K103" s="242"/>
    </row>
    <row r="104" spans="2:11" s="1" customFormat="1" ht="17.25" customHeight="1">
      <c r="B104" s="241"/>
      <c r="C104" s="245" t="s">
        <v>957</v>
      </c>
      <c r="D104" s="245"/>
      <c r="E104" s="245"/>
      <c r="F104" s="246" t="s">
        <v>958</v>
      </c>
      <c r="G104" s="247"/>
      <c r="H104" s="245"/>
      <c r="I104" s="245"/>
      <c r="J104" s="245" t="s">
        <v>959</v>
      </c>
      <c r="K104" s="242"/>
    </row>
    <row r="105" spans="2:11" s="1" customFormat="1" ht="5.25" customHeight="1">
      <c r="B105" s="241"/>
      <c r="C105" s="243"/>
      <c r="D105" s="243"/>
      <c r="E105" s="243"/>
      <c r="F105" s="243"/>
      <c r="G105" s="261"/>
      <c r="H105" s="243"/>
      <c r="I105" s="243"/>
      <c r="J105" s="243"/>
      <c r="K105" s="242"/>
    </row>
    <row r="106" spans="2:11" s="1" customFormat="1" ht="15" customHeight="1">
      <c r="B106" s="241"/>
      <c r="C106" s="230" t="s">
        <v>52</v>
      </c>
      <c r="D106" s="250"/>
      <c r="E106" s="250"/>
      <c r="F106" s="251" t="s">
        <v>960</v>
      </c>
      <c r="G106" s="230"/>
      <c r="H106" s="230" t="s">
        <v>1000</v>
      </c>
      <c r="I106" s="230" t="s">
        <v>962</v>
      </c>
      <c r="J106" s="230">
        <v>20</v>
      </c>
      <c r="K106" s="242"/>
    </row>
    <row r="107" spans="2:11" s="1" customFormat="1" ht="15" customHeight="1">
      <c r="B107" s="241"/>
      <c r="C107" s="230" t="s">
        <v>963</v>
      </c>
      <c r="D107" s="230"/>
      <c r="E107" s="230"/>
      <c r="F107" s="251" t="s">
        <v>960</v>
      </c>
      <c r="G107" s="230"/>
      <c r="H107" s="230" t="s">
        <v>1000</v>
      </c>
      <c r="I107" s="230" t="s">
        <v>962</v>
      </c>
      <c r="J107" s="230">
        <v>120</v>
      </c>
      <c r="K107" s="242"/>
    </row>
    <row r="108" spans="2:11" s="1" customFormat="1" ht="15" customHeight="1">
      <c r="B108" s="253"/>
      <c r="C108" s="230" t="s">
        <v>965</v>
      </c>
      <c r="D108" s="230"/>
      <c r="E108" s="230"/>
      <c r="F108" s="251" t="s">
        <v>966</v>
      </c>
      <c r="G108" s="230"/>
      <c r="H108" s="230" t="s">
        <v>1000</v>
      </c>
      <c r="I108" s="230" t="s">
        <v>962</v>
      </c>
      <c r="J108" s="230">
        <v>50</v>
      </c>
      <c r="K108" s="242"/>
    </row>
    <row r="109" spans="2:11" s="1" customFormat="1" ht="15" customHeight="1">
      <c r="B109" s="253"/>
      <c r="C109" s="230" t="s">
        <v>968</v>
      </c>
      <c r="D109" s="230"/>
      <c r="E109" s="230"/>
      <c r="F109" s="251" t="s">
        <v>960</v>
      </c>
      <c r="G109" s="230"/>
      <c r="H109" s="230" t="s">
        <v>1000</v>
      </c>
      <c r="I109" s="230" t="s">
        <v>970</v>
      </c>
      <c r="J109" s="230"/>
      <c r="K109" s="242"/>
    </row>
    <row r="110" spans="2:11" s="1" customFormat="1" ht="15" customHeight="1">
      <c r="B110" s="253"/>
      <c r="C110" s="230" t="s">
        <v>979</v>
      </c>
      <c r="D110" s="230"/>
      <c r="E110" s="230"/>
      <c r="F110" s="251" t="s">
        <v>966</v>
      </c>
      <c r="G110" s="230"/>
      <c r="H110" s="230" t="s">
        <v>1000</v>
      </c>
      <c r="I110" s="230" t="s">
        <v>962</v>
      </c>
      <c r="J110" s="230">
        <v>50</v>
      </c>
      <c r="K110" s="242"/>
    </row>
    <row r="111" spans="2:11" s="1" customFormat="1" ht="15" customHeight="1">
      <c r="B111" s="253"/>
      <c r="C111" s="230" t="s">
        <v>987</v>
      </c>
      <c r="D111" s="230"/>
      <c r="E111" s="230"/>
      <c r="F111" s="251" t="s">
        <v>966</v>
      </c>
      <c r="G111" s="230"/>
      <c r="H111" s="230" t="s">
        <v>1000</v>
      </c>
      <c r="I111" s="230" t="s">
        <v>962</v>
      </c>
      <c r="J111" s="230">
        <v>50</v>
      </c>
      <c r="K111" s="242"/>
    </row>
    <row r="112" spans="2:11" s="1" customFormat="1" ht="15" customHeight="1">
      <c r="B112" s="253"/>
      <c r="C112" s="230" t="s">
        <v>985</v>
      </c>
      <c r="D112" s="230"/>
      <c r="E112" s="230"/>
      <c r="F112" s="251" t="s">
        <v>966</v>
      </c>
      <c r="G112" s="230"/>
      <c r="H112" s="230" t="s">
        <v>1000</v>
      </c>
      <c r="I112" s="230" t="s">
        <v>962</v>
      </c>
      <c r="J112" s="230">
        <v>50</v>
      </c>
      <c r="K112" s="242"/>
    </row>
    <row r="113" spans="2:11" s="1" customFormat="1" ht="15" customHeight="1">
      <c r="B113" s="253"/>
      <c r="C113" s="230" t="s">
        <v>52</v>
      </c>
      <c r="D113" s="230"/>
      <c r="E113" s="230"/>
      <c r="F113" s="251" t="s">
        <v>960</v>
      </c>
      <c r="G113" s="230"/>
      <c r="H113" s="230" t="s">
        <v>1001</v>
      </c>
      <c r="I113" s="230" t="s">
        <v>962</v>
      </c>
      <c r="J113" s="230">
        <v>20</v>
      </c>
      <c r="K113" s="242"/>
    </row>
    <row r="114" spans="2:11" s="1" customFormat="1" ht="15" customHeight="1">
      <c r="B114" s="253"/>
      <c r="C114" s="230" t="s">
        <v>1002</v>
      </c>
      <c r="D114" s="230"/>
      <c r="E114" s="230"/>
      <c r="F114" s="251" t="s">
        <v>960</v>
      </c>
      <c r="G114" s="230"/>
      <c r="H114" s="230" t="s">
        <v>1003</v>
      </c>
      <c r="I114" s="230" t="s">
        <v>962</v>
      </c>
      <c r="J114" s="230">
        <v>120</v>
      </c>
      <c r="K114" s="242"/>
    </row>
    <row r="115" spans="2:11" s="1" customFormat="1" ht="15" customHeight="1">
      <c r="B115" s="253"/>
      <c r="C115" s="230" t="s">
        <v>37</v>
      </c>
      <c r="D115" s="230"/>
      <c r="E115" s="230"/>
      <c r="F115" s="251" t="s">
        <v>960</v>
      </c>
      <c r="G115" s="230"/>
      <c r="H115" s="230" t="s">
        <v>1004</v>
      </c>
      <c r="I115" s="230" t="s">
        <v>995</v>
      </c>
      <c r="J115" s="230"/>
      <c r="K115" s="242"/>
    </row>
    <row r="116" spans="2:11" s="1" customFormat="1" ht="15" customHeight="1">
      <c r="B116" s="253"/>
      <c r="C116" s="230" t="s">
        <v>47</v>
      </c>
      <c r="D116" s="230"/>
      <c r="E116" s="230"/>
      <c r="F116" s="251" t="s">
        <v>960</v>
      </c>
      <c r="G116" s="230"/>
      <c r="H116" s="230" t="s">
        <v>1005</v>
      </c>
      <c r="I116" s="230" t="s">
        <v>995</v>
      </c>
      <c r="J116" s="230"/>
      <c r="K116" s="242"/>
    </row>
    <row r="117" spans="2:11" s="1" customFormat="1" ht="15" customHeight="1">
      <c r="B117" s="253"/>
      <c r="C117" s="230" t="s">
        <v>56</v>
      </c>
      <c r="D117" s="230"/>
      <c r="E117" s="230"/>
      <c r="F117" s="251" t="s">
        <v>960</v>
      </c>
      <c r="G117" s="230"/>
      <c r="H117" s="230" t="s">
        <v>1006</v>
      </c>
      <c r="I117" s="230" t="s">
        <v>1007</v>
      </c>
      <c r="J117" s="230"/>
      <c r="K117" s="242"/>
    </row>
    <row r="118" spans="2:11" s="1" customFormat="1" ht="15" customHeight="1">
      <c r="B118" s="256"/>
      <c r="C118" s="262"/>
      <c r="D118" s="262"/>
      <c r="E118" s="262"/>
      <c r="F118" s="262"/>
      <c r="G118" s="262"/>
      <c r="H118" s="262"/>
      <c r="I118" s="262"/>
      <c r="J118" s="262"/>
      <c r="K118" s="258"/>
    </row>
    <row r="119" spans="2:11" s="1" customFormat="1" ht="18.75" customHeight="1">
      <c r="B119" s="263"/>
      <c r="C119" s="264"/>
      <c r="D119" s="264"/>
      <c r="E119" s="264"/>
      <c r="F119" s="265"/>
      <c r="G119" s="264"/>
      <c r="H119" s="264"/>
      <c r="I119" s="264"/>
      <c r="J119" s="264"/>
      <c r="K119" s="263"/>
    </row>
    <row r="120" spans="2:11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pans="2:11" s="1" customFormat="1" ht="7.5" customHeight="1">
      <c r="B121" s="266"/>
      <c r="C121" s="267"/>
      <c r="D121" s="267"/>
      <c r="E121" s="267"/>
      <c r="F121" s="267"/>
      <c r="G121" s="267"/>
      <c r="H121" s="267"/>
      <c r="I121" s="267"/>
      <c r="J121" s="267"/>
      <c r="K121" s="268"/>
    </row>
    <row r="122" spans="2:11" s="1" customFormat="1" ht="45" customHeight="1">
      <c r="B122" s="269"/>
      <c r="C122" s="350" t="s">
        <v>1008</v>
      </c>
      <c r="D122" s="350"/>
      <c r="E122" s="350"/>
      <c r="F122" s="350"/>
      <c r="G122" s="350"/>
      <c r="H122" s="350"/>
      <c r="I122" s="350"/>
      <c r="J122" s="350"/>
      <c r="K122" s="270"/>
    </row>
    <row r="123" spans="2:11" s="1" customFormat="1" ht="17.25" customHeight="1">
      <c r="B123" s="271"/>
      <c r="C123" s="243" t="s">
        <v>954</v>
      </c>
      <c r="D123" s="243"/>
      <c r="E123" s="243"/>
      <c r="F123" s="243" t="s">
        <v>955</v>
      </c>
      <c r="G123" s="244"/>
      <c r="H123" s="243" t="s">
        <v>53</v>
      </c>
      <c r="I123" s="243" t="s">
        <v>56</v>
      </c>
      <c r="J123" s="243" t="s">
        <v>956</v>
      </c>
      <c r="K123" s="272"/>
    </row>
    <row r="124" spans="2:11" s="1" customFormat="1" ht="17.25" customHeight="1">
      <c r="B124" s="271"/>
      <c r="C124" s="245" t="s">
        <v>957</v>
      </c>
      <c r="D124" s="245"/>
      <c r="E124" s="245"/>
      <c r="F124" s="246" t="s">
        <v>958</v>
      </c>
      <c r="G124" s="247"/>
      <c r="H124" s="245"/>
      <c r="I124" s="245"/>
      <c r="J124" s="245" t="s">
        <v>959</v>
      </c>
      <c r="K124" s="272"/>
    </row>
    <row r="125" spans="2:11" s="1" customFormat="1" ht="5.25" customHeight="1">
      <c r="B125" s="273"/>
      <c r="C125" s="248"/>
      <c r="D125" s="248"/>
      <c r="E125" s="248"/>
      <c r="F125" s="248"/>
      <c r="G125" s="274"/>
      <c r="H125" s="248"/>
      <c r="I125" s="248"/>
      <c r="J125" s="248"/>
      <c r="K125" s="275"/>
    </row>
    <row r="126" spans="2:11" s="1" customFormat="1" ht="15" customHeight="1">
      <c r="B126" s="273"/>
      <c r="C126" s="230" t="s">
        <v>963</v>
      </c>
      <c r="D126" s="250"/>
      <c r="E126" s="250"/>
      <c r="F126" s="251" t="s">
        <v>960</v>
      </c>
      <c r="G126" s="230"/>
      <c r="H126" s="230" t="s">
        <v>1000</v>
      </c>
      <c r="I126" s="230" t="s">
        <v>962</v>
      </c>
      <c r="J126" s="230">
        <v>120</v>
      </c>
      <c r="K126" s="276"/>
    </row>
    <row r="127" spans="2:11" s="1" customFormat="1" ht="15" customHeight="1">
      <c r="B127" s="273"/>
      <c r="C127" s="230" t="s">
        <v>1009</v>
      </c>
      <c r="D127" s="230"/>
      <c r="E127" s="230"/>
      <c r="F127" s="251" t="s">
        <v>960</v>
      </c>
      <c r="G127" s="230"/>
      <c r="H127" s="230" t="s">
        <v>1010</v>
      </c>
      <c r="I127" s="230" t="s">
        <v>962</v>
      </c>
      <c r="J127" s="230" t="s">
        <v>1011</v>
      </c>
      <c r="K127" s="276"/>
    </row>
    <row r="128" spans="2:11" s="1" customFormat="1" ht="15" customHeight="1">
      <c r="B128" s="273"/>
      <c r="C128" s="230" t="s">
        <v>908</v>
      </c>
      <c r="D128" s="230"/>
      <c r="E128" s="230"/>
      <c r="F128" s="251" t="s">
        <v>960</v>
      </c>
      <c r="G128" s="230"/>
      <c r="H128" s="230" t="s">
        <v>1012</v>
      </c>
      <c r="I128" s="230" t="s">
        <v>962</v>
      </c>
      <c r="J128" s="230" t="s">
        <v>1011</v>
      </c>
      <c r="K128" s="276"/>
    </row>
    <row r="129" spans="2:11" s="1" customFormat="1" ht="15" customHeight="1">
      <c r="B129" s="273"/>
      <c r="C129" s="230" t="s">
        <v>971</v>
      </c>
      <c r="D129" s="230"/>
      <c r="E129" s="230"/>
      <c r="F129" s="251" t="s">
        <v>966</v>
      </c>
      <c r="G129" s="230"/>
      <c r="H129" s="230" t="s">
        <v>972</v>
      </c>
      <c r="I129" s="230" t="s">
        <v>962</v>
      </c>
      <c r="J129" s="230">
        <v>15</v>
      </c>
      <c r="K129" s="276"/>
    </row>
    <row r="130" spans="2:11" s="1" customFormat="1" ht="15" customHeight="1">
      <c r="B130" s="273"/>
      <c r="C130" s="254" t="s">
        <v>973</v>
      </c>
      <c r="D130" s="254"/>
      <c r="E130" s="254"/>
      <c r="F130" s="255" t="s">
        <v>966</v>
      </c>
      <c r="G130" s="254"/>
      <c r="H130" s="254" t="s">
        <v>974</v>
      </c>
      <c r="I130" s="254" t="s">
        <v>962</v>
      </c>
      <c r="J130" s="254">
        <v>15</v>
      </c>
      <c r="K130" s="276"/>
    </row>
    <row r="131" spans="2:11" s="1" customFormat="1" ht="15" customHeight="1">
      <c r="B131" s="273"/>
      <c r="C131" s="254" t="s">
        <v>975</v>
      </c>
      <c r="D131" s="254"/>
      <c r="E131" s="254"/>
      <c r="F131" s="255" t="s">
        <v>966</v>
      </c>
      <c r="G131" s="254"/>
      <c r="H131" s="254" t="s">
        <v>976</v>
      </c>
      <c r="I131" s="254" t="s">
        <v>962</v>
      </c>
      <c r="J131" s="254">
        <v>20</v>
      </c>
      <c r="K131" s="276"/>
    </row>
    <row r="132" spans="2:11" s="1" customFormat="1" ht="15" customHeight="1">
      <c r="B132" s="273"/>
      <c r="C132" s="254" t="s">
        <v>977</v>
      </c>
      <c r="D132" s="254"/>
      <c r="E132" s="254"/>
      <c r="F132" s="255" t="s">
        <v>966</v>
      </c>
      <c r="G132" s="254"/>
      <c r="H132" s="254" t="s">
        <v>978</v>
      </c>
      <c r="I132" s="254" t="s">
        <v>962</v>
      </c>
      <c r="J132" s="254">
        <v>20</v>
      </c>
      <c r="K132" s="276"/>
    </row>
    <row r="133" spans="2:11" s="1" customFormat="1" ht="15" customHeight="1">
      <c r="B133" s="273"/>
      <c r="C133" s="230" t="s">
        <v>965</v>
      </c>
      <c r="D133" s="230"/>
      <c r="E133" s="230"/>
      <c r="F133" s="251" t="s">
        <v>966</v>
      </c>
      <c r="G133" s="230"/>
      <c r="H133" s="230" t="s">
        <v>1000</v>
      </c>
      <c r="I133" s="230" t="s">
        <v>962</v>
      </c>
      <c r="J133" s="230">
        <v>50</v>
      </c>
      <c r="K133" s="276"/>
    </row>
    <row r="134" spans="2:11" s="1" customFormat="1" ht="15" customHeight="1">
      <c r="B134" s="273"/>
      <c r="C134" s="230" t="s">
        <v>979</v>
      </c>
      <c r="D134" s="230"/>
      <c r="E134" s="230"/>
      <c r="F134" s="251" t="s">
        <v>966</v>
      </c>
      <c r="G134" s="230"/>
      <c r="H134" s="230" t="s">
        <v>1000</v>
      </c>
      <c r="I134" s="230" t="s">
        <v>962</v>
      </c>
      <c r="J134" s="230">
        <v>50</v>
      </c>
      <c r="K134" s="276"/>
    </row>
    <row r="135" spans="2:11" s="1" customFormat="1" ht="15" customHeight="1">
      <c r="B135" s="273"/>
      <c r="C135" s="230" t="s">
        <v>985</v>
      </c>
      <c r="D135" s="230"/>
      <c r="E135" s="230"/>
      <c r="F135" s="251" t="s">
        <v>966</v>
      </c>
      <c r="G135" s="230"/>
      <c r="H135" s="230" t="s">
        <v>1000</v>
      </c>
      <c r="I135" s="230" t="s">
        <v>962</v>
      </c>
      <c r="J135" s="230">
        <v>50</v>
      </c>
      <c r="K135" s="276"/>
    </row>
    <row r="136" spans="2:11" s="1" customFormat="1" ht="15" customHeight="1">
      <c r="B136" s="273"/>
      <c r="C136" s="230" t="s">
        <v>987</v>
      </c>
      <c r="D136" s="230"/>
      <c r="E136" s="230"/>
      <c r="F136" s="251" t="s">
        <v>966</v>
      </c>
      <c r="G136" s="230"/>
      <c r="H136" s="230" t="s">
        <v>1000</v>
      </c>
      <c r="I136" s="230" t="s">
        <v>962</v>
      </c>
      <c r="J136" s="230">
        <v>50</v>
      </c>
      <c r="K136" s="276"/>
    </row>
    <row r="137" spans="2:11" s="1" customFormat="1" ht="15" customHeight="1">
      <c r="B137" s="273"/>
      <c r="C137" s="230" t="s">
        <v>988</v>
      </c>
      <c r="D137" s="230"/>
      <c r="E137" s="230"/>
      <c r="F137" s="251" t="s">
        <v>966</v>
      </c>
      <c r="G137" s="230"/>
      <c r="H137" s="230" t="s">
        <v>1013</v>
      </c>
      <c r="I137" s="230" t="s">
        <v>962</v>
      </c>
      <c r="J137" s="230">
        <v>255</v>
      </c>
      <c r="K137" s="276"/>
    </row>
    <row r="138" spans="2:11" s="1" customFormat="1" ht="15" customHeight="1">
      <c r="B138" s="273"/>
      <c r="C138" s="230" t="s">
        <v>990</v>
      </c>
      <c r="D138" s="230"/>
      <c r="E138" s="230"/>
      <c r="F138" s="251" t="s">
        <v>960</v>
      </c>
      <c r="G138" s="230"/>
      <c r="H138" s="230" t="s">
        <v>1014</v>
      </c>
      <c r="I138" s="230" t="s">
        <v>992</v>
      </c>
      <c r="J138" s="230"/>
      <c r="K138" s="276"/>
    </row>
    <row r="139" spans="2:11" s="1" customFormat="1" ht="15" customHeight="1">
      <c r="B139" s="273"/>
      <c r="C139" s="230" t="s">
        <v>993</v>
      </c>
      <c r="D139" s="230"/>
      <c r="E139" s="230"/>
      <c r="F139" s="251" t="s">
        <v>960</v>
      </c>
      <c r="G139" s="230"/>
      <c r="H139" s="230" t="s">
        <v>1015</v>
      </c>
      <c r="I139" s="230" t="s">
        <v>995</v>
      </c>
      <c r="J139" s="230"/>
      <c r="K139" s="276"/>
    </row>
    <row r="140" spans="2:11" s="1" customFormat="1" ht="15" customHeight="1">
      <c r="B140" s="273"/>
      <c r="C140" s="230" t="s">
        <v>996</v>
      </c>
      <c r="D140" s="230"/>
      <c r="E140" s="230"/>
      <c r="F140" s="251" t="s">
        <v>960</v>
      </c>
      <c r="G140" s="230"/>
      <c r="H140" s="230" t="s">
        <v>996</v>
      </c>
      <c r="I140" s="230" t="s">
        <v>995</v>
      </c>
      <c r="J140" s="230"/>
      <c r="K140" s="276"/>
    </row>
    <row r="141" spans="2:11" s="1" customFormat="1" ht="15" customHeight="1">
      <c r="B141" s="273"/>
      <c r="C141" s="230" t="s">
        <v>37</v>
      </c>
      <c r="D141" s="230"/>
      <c r="E141" s="230"/>
      <c r="F141" s="251" t="s">
        <v>960</v>
      </c>
      <c r="G141" s="230"/>
      <c r="H141" s="230" t="s">
        <v>1016</v>
      </c>
      <c r="I141" s="230" t="s">
        <v>995</v>
      </c>
      <c r="J141" s="230"/>
      <c r="K141" s="276"/>
    </row>
    <row r="142" spans="2:11" s="1" customFormat="1" ht="15" customHeight="1">
      <c r="B142" s="273"/>
      <c r="C142" s="230" t="s">
        <v>1017</v>
      </c>
      <c r="D142" s="230"/>
      <c r="E142" s="230"/>
      <c r="F142" s="251" t="s">
        <v>960</v>
      </c>
      <c r="G142" s="230"/>
      <c r="H142" s="230" t="s">
        <v>1018</v>
      </c>
      <c r="I142" s="230" t="s">
        <v>995</v>
      </c>
      <c r="J142" s="230"/>
      <c r="K142" s="276"/>
    </row>
    <row r="143" spans="2:11" s="1" customFormat="1" ht="15" customHeight="1">
      <c r="B143" s="277"/>
      <c r="C143" s="278"/>
      <c r="D143" s="278"/>
      <c r="E143" s="278"/>
      <c r="F143" s="278"/>
      <c r="G143" s="278"/>
      <c r="H143" s="278"/>
      <c r="I143" s="278"/>
      <c r="J143" s="278"/>
      <c r="K143" s="279"/>
    </row>
    <row r="144" spans="2:11" s="1" customFormat="1" ht="18.75" customHeight="1">
      <c r="B144" s="264"/>
      <c r="C144" s="264"/>
      <c r="D144" s="264"/>
      <c r="E144" s="264"/>
      <c r="F144" s="265"/>
      <c r="G144" s="264"/>
      <c r="H144" s="264"/>
      <c r="I144" s="264"/>
      <c r="J144" s="264"/>
      <c r="K144" s="264"/>
    </row>
    <row r="145" spans="2:11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pans="2:11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pans="2:11" s="1" customFormat="1" ht="45" customHeight="1">
      <c r="B147" s="241"/>
      <c r="C147" s="349" t="s">
        <v>1019</v>
      </c>
      <c r="D147" s="349"/>
      <c r="E147" s="349"/>
      <c r="F147" s="349"/>
      <c r="G147" s="349"/>
      <c r="H147" s="349"/>
      <c r="I147" s="349"/>
      <c r="J147" s="349"/>
      <c r="K147" s="242"/>
    </row>
    <row r="148" spans="2:11" s="1" customFormat="1" ht="17.25" customHeight="1">
      <c r="B148" s="241"/>
      <c r="C148" s="243" t="s">
        <v>954</v>
      </c>
      <c r="D148" s="243"/>
      <c r="E148" s="243"/>
      <c r="F148" s="243" t="s">
        <v>955</v>
      </c>
      <c r="G148" s="244"/>
      <c r="H148" s="243" t="s">
        <v>53</v>
      </c>
      <c r="I148" s="243" t="s">
        <v>56</v>
      </c>
      <c r="J148" s="243" t="s">
        <v>956</v>
      </c>
      <c r="K148" s="242"/>
    </row>
    <row r="149" spans="2:11" s="1" customFormat="1" ht="17.25" customHeight="1">
      <c r="B149" s="241"/>
      <c r="C149" s="245" t="s">
        <v>957</v>
      </c>
      <c r="D149" s="245"/>
      <c r="E149" s="245"/>
      <c r="F149" s="246" t="s">
        <v>958</v>
      </c>
      <c r="G149" s="247"/>
      <c r="H149" s="245"/>
      <c r="I149" s="245"/>
      <c r="J149" s="245" t="s">
        <v>959</v>
      </c>
      <c r="K149" s="242"/>
    </row>
    <row r="150" spans="2:11" s="1" customFormat="1" ht="5.25" customHeight="1">
      <c r="B150" s="253"/>
      <c r="C150" s="248"/>
      <c r="D150" s="248"/>
      <c r="E150" s="248"/>
      <c r="F150" s="248"/>
      <c r="G150" s="249"/>
      <c r="H150" s="248"/>
      <c r="I150" s="248"/>
      <c r="J150" s="248"/>
      <c r="K150" s="276"/>
    </row>
    <row r="151" spans="2:11" s="1" customFormat="1" ht="15" customHeight="1">
      <c r="B151" s="253"/>
      <c r="C151" s="280" t="s">
        <v>963</v>
      </c>
      <c r="D151" s="230"/>
      <c r="E151" s="230"/>
      <c r="F151" s="281" t="s">
        <v>960</v>
      </c>
      <c r="G151" s="230"/>
      <c r="H151" s="280" t="s">
        <v>1000</v>
      </c>
      <c r="I151" s="280" t="s">
        <v>962</v>
      </c>
      <c r="J151" s="280">
        <v>120</v>
      </c>
      <c r="K151" s="276"/>
    </row>
    <row r="152" spans="2:11" s="1" customFormat="1" ht="15" customHeight="1">
      <c r="B152" s="253"/>
      <c r="C152" s="280" t="s">
        <v>1009</v>
      </c>
      <c r="D152" s="230"/>
      <c r="E152" s="230"/>
      <c r="F152" s="281" t="s">
        <v>960</v>
      </c>
      <c r="G152" s="230"/>
      <c r="H152" s="280" t="s">
        <v>1020</v>
      </c>
      <c r="I152" s="280" t="s">
        <v>962</v>
      </c>
      <c r="J152" s="280" t="s">
        <v>1011</v>
      </c>
      <c r="K152" s="276"/>
    </row>
    <row r="153" spans="2:11" s="1" customFormat="1" ht="15" customHeight="1">
      <c r="B153" s="253"/>
      <c r="C153" s="280" t="s">
        <v>908</v>
      </c>
      <c r="D153" s="230"/>
      <c r="E153" s="230"/>
      <c r="F153" s="281" t="s">
        <v>960</v>
      </c>
      <c r="G153" s="230"/>
      <c r="H153" s="280" t="s">
        <v>1021</v>
      </c>
      <c r="I153" s="280" t="s">
        <v>962</v>
      </c>
      <c r="J153" s="280" t="s">
        <v>1011</v>
      </c>
      <c r="K153" s="276"/>
    </row>
    <row r="154" spans="2:11" s="1" customFormat="1" ht="15" customHeight="1">
      <c r="B154" s="253"/>
      <c r="C154" s="280" t="s">
        <v>965</v>
      </c>
      <c r="D154" s="230"/>
      <c r="E154" s="230"/>
      <c r="F154" s="281" t="s">
        <v>966</v>
      </c>
      <c r="G154" s="230"/>
      <c r="H154" s="280" t="s">
        <v>1000</v>
      </c>
      <c r="I154" s="280" t="s">
        <v>962</v>
      </c>
      <c r="J154" s="280">
        <v>50</v>
      </c>
      <c r="K154" s="276"/>
    </row>
    <row r="155" spans="2:11" s="1" customFormat="1" ht="15" customHeight="1">
      <c r="B155" s="253"/>
      <c r="C155" s="280" t="s">
        <v>968</v>
      </c>
      <c r="D155" s="230"/>
      <c r="E155" s="230"/>
      <c r="F155" s="281" t="s">
        <v>960</v>
      </c>
      <c r="G155" s="230"/>
      <c r="H155" s="280" t="s">
        <v>1000</v>
      </c>
      <c r="I155" s="280" t="s">
        <v>970</v>
      </c>
      <c r="J155" s="280"/>
      <c r="K155" s="276"/>
    </row>
    <row r="156" spans="2:11" s="1" customFormat="1" ht="15" customHeight="1">
      <c r="B156" s="253"/>
      <c r="C156" s="280" t="s">
        <v>979</v>
      </c>
      <c r="D156" s="230"/>
      <c r="E156" s="230"/>
      <c r="F156" s="281" t="s">
        <v>966</v>
      </c>
      <c r="G156" s="230"/>
      <c r="H156" s="280" t="s">
        <v>1000</v>
      </c>
      <c r="I156" s="280" t="s">
        <v>962</v>
      </c>
      <c r="J156" s="280">
        <v>50</v>
      </c>
      <c r="K156" s="276"/>
    </row>
    <row r="157" spans="2:11" s="1" customFormat="1" ht="15" customHeight="1">
      <c r="B157" s="253"/>
      <c r="C157" s="280" t="s">
        <v>987</v>
      </c>
      <c r="D157" s="230"/>
      <c r="E157" s="230"/>
      <c r="F157" s="281" t="s">
        <v>966</v>
      </c>
      <c r="G157" s="230"/>
      <c r="H157" s="280" t="s">
        <v>1000</v>
      </c>
      <c r="I157" s="280" t="s">
        <v>962</v>
      </c>
      <c r="J157" s="280">
        <v>50</v>
      </c>
      <c r="K157" s="276"/>
    </row>
    <row r="158" spans="2:11" s="1" customFormat="1" ht="15" customHeight="1">
      <c r="B158" s="253"/>
      <c r="C158" s="280" t="s">
        <v>985</v>
      </c>
      <c r="D158" s="230"/>
      <c r="E158" s="230"/>
      <c r="F158" s="281" t="s">
        <v>966</v>
      </c>
      <c r="G158" s="230"/>
      <c r="H158" s="280" t="s">
        <v>1000</v>
      </c>
      <c r="I158" s="280" t="s">
        <v>962</v>
      </c>
      <c r="J158" s="280">
        <v>50</v>
      </c>
      <c r="K158" s="276"/>
    </row>
    <row r="159" spans="2:11" s="1" customFormat="1" ht="15" customHeight="1">
      <c r="B159" s="253"/>
      <c r="C159" s="280" t="s">
        <v>94</v>
      </c>
      <c r="D159" s="230"/>
      <c r="E159" s="230"/>
      <c r="F159" s="281" t="s">
        <v>960</v>
      </c>
      <c r="G159" s="230"/>
      <c r="H159" s="280" t="s">
        <v>1022</v>
      </c>
      <c r="I159" s="280" t="s">
        <v>962</v>
      </c>
      <c r="J159" s="280" t="s">
        <v>1023</v>
      </c>
      <c r="K159" s="276"/>
    </row>
    <row r="160" spans="2:11" s="1" customFormat="1" ht="15" customHeight="1">
      <c r="B160" s="253"/>
      <c r="C160" s="280" t="s">
        <v>1024</v>
      </c>
      <c r="D160" s="230"/>
      <c r="E160" s="230"/>
      <c r="F160" s="281" t="s">
        <v>960</v>
      </c>
      <c r="G160" s="230"/>
      <c r="H160" s="280" t="s">
        <v>1025</v>
      </c>
      <c r="I160" s="280" t="s">
        <v>995</v>
      </c>
      <c r="J160" s="280"/>
      <c r="K160" s="276"/>
    </row>
    <row r="161" spans="2:11" s="1" customFormat="1" ht="15" customHeight="1">
      <c r="B161" s="282"/>
      <c r="C161" s="262"/>
      <c r="D161" s="262"/>
      <c r="E161" s="262"/>
      <c r="F161" s="262"/>
      <c r="G161" s="262"/>
      <c r="H161" s="262"/>
      <c r="I161" s="262"/>
      <c r="J161" s="262"/>
      <c r="K161" s="283"/>
    </row>
    <row r="162" spans="2:11" s="1" customFormat="1" ht="18.75" customHeight="1">
      <c r="B162" s="264"/>
      <c r="C162" s="274"/>
      <c r="D162" s="274"/>
      <c r="E162" s="274"/>
      <c r="F162" s="284"/>
      <c r="G162" s="274"/>
      <c r="H162" s="274"/>
      <c r="I162" s="274"/>
      <c r="J162" s="274"/>
      <c r="K162" s="264"/>
    </row>
    <row r="163" spans="2:11" s="1" customFormat="1" ht="18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</row>
    <row r="164" spans="2:11" s="1" customFormat="1" ht="7.5" customHeight="1">
      <c r="B164" s="219"/>
      <c r="C164" s="220"/>
      <c r="D164" s="220"/>
      <c r="E164" s="220"/>
      <c r="F164" s="220"/>
      <c r="G164" s="220"/>
      <c r="H164" s="220"/>
      <c r="I164" s="220"/>
      <c r="J164" s="220"/>
      <c r="K164" s="221"/>
    </row>
    <row r="165" spans="2:11" s="1" customFormat="1" ht="45" customHeight="1">
      <c r="B165" s="222"/>
      <c r="C165" s="350" t="s">
        <v>1026</v>
      </c>
      <c r="D165" s="350"/>
      <c r="E165" s="350"/>
      <c r="F165" s="350"/>
      <c r="G165" s="350"/>
      <c r="H165" s="350"/>
      <c r="I165" s="350"/>
      <c r="J165" s="350"/>
      <c r="K165" s="223"/>
    </row>
    <row r="166" spans="2:11" s="1" customFormat="1" ht="17.25" customHeight="1">
      <c r="B166" s="222"/>
      <c r="C166" s="243" t="s">
        <v>954</v>
      </c>
      <c r="D166" s="243"/>
      <c r="E166" s="243"/>
      <c r="F166" s="243" t="s">
        <v>955</v>
      </c>
      <c r="G166" s="285"/>
      <c r="H166" s="286" t="s">
        <v>53</v>
      </c>
      <c r="I166" s="286" t="s">
        <v>56</v>
      </c>
      <c r="J166" s="243" t="s">
        <v>956</v>
      </c>
      <c r="K166" s="223"/>
    </row>
    <row r="167" spans="2:11" s="1" customFormat="1" ht="17.25" customHeight="1">
      <c r="B167" s="224"/>
      <c r="C167" s="245" t="s">
        <v>957</v>
      </c>
      <c r="D167" s="245"/>
      <c r="E167" s="245"/>
      <c r="F167" s="246" t="s">
        <v>958</v>
      </c>
      <c r="G167" s="287"/>
      <c r="H167" s="288"/>
      <c r="I167" s="288"/>
      <c r="J167" s="245" t="s">
        <v>959</v>
      </c>
      <c r="K167" s="225"/>
    </row>
    <row r="168" spans="2:11" s="1" customFormat="1" ht="5.25" customHeight="1">
      <c r="B168" s="253"/>
      <c r="C168" s="248"/>
      <c r="D168" s="248"/>
      <c r="E168" s="248"/>
      <c r="F168" s="248"/>
      <c r="G168" s="249"/>
      <c r="H168" s="248"/>
      <c r="I168" s="248"/>
      <c r="J168" s="248"/>
      <c r="K168" s="276"/>
    </row>
    <row r="169" spans="2:11" s="1" customFormat="1" ht="15" customHeight="1">
      <c r="B169" s="253"/>
      <c r="C169" s="230" t="s">
        <v>963</v>
      </c>
      <c r="D169" s="230"/>
      <c r="E169" s="230"/>
      <c r="F169" s="251" t="s">
        <v>960</v>
      </c>
      <c r="G169" s="230"/>
      <c r="H169" s="230" t="s">
        <v>1000</v>
      </c>
      <c r="I169" s="230" t="s">
        <v>962</v>
      </c>
      <c r="J169" s="230">
        <v>120</v>
      </c>
      <c r="K169" s="276"/>
    </row>
    <row r="170" spans="2:11" s="1" customFormat="1" ht="15" customHeight="1">
      <c r="B170" s="253"/>
      <c r="C170" s="230" t="s">
        <v>1009</v>
      </c>
      <c r="D170" s="230"/>
      <c r="E170" s="230"/>
      <c r="F170" s="251" t="s">
        <v>960</v>
      </c>
      <c r="G170" s="230"/>
      <c r="H170" s="230" t="s">
        <v>1010</v>
      </c>
      <c r="I170" s="230" t="s">
        <v>962</v>
      </c>
      <c r="J170" s="230" t="s">
        <v>1011</v>
      </c>
      <c r="K170" s="276"/>
    </row>
    <row r="171" spans="2:11" s="1" customFormat="1" ht="15" customHeight="1">
      <c r="B171" s="253"/>
      <c r="C171" s="230" t="s">
        <v>908</v>
      </c>
      <c r="D171" s="230"/>
      <c r="E171" s="230"/>
      <c r="F171" s="251" t="s">
        <v>960</v>
      </c>
      <c r="G171" s="230"/>
      <c r="H171" s="230" t="s">
        <v>1027</v>
      </c>
      <c r="I171" s="230" t="s">
        <v>962</v>
      </c>
      <c r="J171" s="230" t="s">
        <v>1011</v>
      </c>
      <c r="K171" s="276"/>
    </row>
    <row r="172" spans="2:11" s="1" customFormat="1" ht="15" customHeight="1">
      <c r="B172" s="253"/>
      <c r="C172" s="230" t="s">
        <v>965</v>
      </c>
      <c r="D172" s="230"/>
      <c r="E172" s="230"/>
      <c r="F172" s="251" t="s">
        <v>966</v>
      </c>
      <c r="G172" s="230"/>
      <c r="H172" s="230" t="s">
        <v>1027</v>
      </c>
      <c r="I172" s="230" t="s">
        <v>962</v>
      </c>
      <c r="J172" s="230">
        <v>50</v>
      </c>
      <c r="K172" s="276"/>
    </row>
    <row r="173" spans="2:11" s="1" customFormat="1" ht="15" customHeight="1">
      <c r="B173" s="253"/>
      <c r="C173" s="230" t="s">
        <v>968</v>
      </c>
      <c r="D173" s="230"/>
      <c r="E173" s="230"/>
      <c r="F173" s="251" t="s">
        <v>960</v>
      </c>
      <c r="G173" s="230"/>
      <c r="H173" s="230" t="s">
        <v>1027</v>
      </c>
      <c r="I173" s="230" t="s">
        <v>970</v>
      </c>
      <c r="J173" s="230"/>
      <c r="K173" s="276"/>
    </row>
    <row r="174" spans="2:11" s="1" customFormat="1" ht="15" customHeight="1">
      <c r="B174" s="253"/>
      <c r="C174" s="230" t="s">
        <v>979</v>
      </c>
      <c r="D174" s="230"/>
      <c r="E174" s="230"/>
      <c r="F174" s="251" t="s">
        <v>966</v>
      </c>
      <c r="G174" s="230"/>
      <c r="H174" s="230" t="s">
        <v>1027</v>
      </c>
      <c r="I174" s="230" t="s">
        <v>962</v>
      </c>
      <c r="J174" s="230">
        <v>50</v>
      </c>
      <c r="K174" s="276"/>
    </row>
    <row r="175" spans="2:11" s="1" customFormat="1" ht="15" customHeight="1">
      <c r="B175" s="253"/>
      <c r="C175" s="230" t="s">
        <v>987</v>
      </c>
      <c r="D175" s="230"/>
      <c r="E175" s="230"/>
      <c r="F175" s="251" t="s">
        <v>966</v>
      </c>
      <c r="G175" s="230"/>
      <c r="H175" s="230" t="s">
        <v>1027</v>
      </c>
      <c r="I175" s="230" t="s">
        <v>962</v>
      </c>
      <c r="J175" s="230">
        <v>50</v>
      </c>
      <c r="K175" s="276"/>
    </row>
    <row r="176" spans="2:11" s="1" customFormat="1" ht="15" customHeight="1">
      <c r="B176" s="253"/>
      <c r="C176" s="230" t="s">
        <v>985</v>
      </c>
      <c r="D176" s="230"/>
      <c r="E176" s="230"/>
      <c r="F176" s="251" t="s">
        <v>966</v>
      </c>
      <c r="G176" s="230"/>
      <c r="H176" s="230" t="s">
        <v>1027</v>
      </c>
      <c r="I176" s="230" t="s">
        <v>962</v>
      </c>
      <c r="J176" s="230">
        <v>50</v>
      </c>
      <c r="K176" s="276"/>
    </row>
    <row r="177" spans="2:11" s="1" customFormat="1" ht="15" customHeight="1">
      <c r="B177" s="253"/>
      <c r="C177" s="230" t="s">
        <v>107</v>
      </c>
      <c r="D177" s="230"/>
      <c r="E177" s="230"/>
      <c r="F177" s="251" t="s">
        <v>960</v>
      </c>
      <c r="G177" s="230"/>
      <c r="H177" s="230" t="s">
        <v>1028</v>
      </c>
      <c r="I177" s="230" t="s">
        <v>1029</v>
      </c>
      <c r="J177" s="230"/>
      <c r="K177" s="276"/>
    </row>
    <row r="178" spans="2:11" s="1" customFormat="1" ht="15" customHeight="1">
      <c r="B178" s="253"/>
      <c r="C178" s="230" t="s">
        <v>56</v>
      </c>
      <c r="D178" s="230"/>
      <c r="E178" s="230"/>
      <c r="F178" s="251" t="s">
        <v>960</v>
      </c>
      <c r="G178" s="230"/>
      <c r="H178" s="230" t="s">
        <v>1030</v>
      </c>
      <c r="I178" s="230" t="s">
        <v>1031</v>
      </c>
      <c r="J178" s="230">
        <v>1</v>
      </c>
      <c r="K178" s="276"/>
    </row>
    <row r="179" spans="2:11" s="1" customFormat="1" ht="15" customHeight="1">
      <c r="B179" s="253"/>
      <c r="C179" s="230" t="s">
        <v>52</v>
      </c>
      <c r="D179" s="230"/>
      <c r="E179" s="230"/>
      <c r="F179" s="251" t="s">
        <v>960</v>
      </c>
      <c r="G179" s="230"/>
      <c r="H179" s="230" t="s">
        <v>1032</v>
      </c>
      <c r="I179" s="230" t="s">
        <v>962</v>
      </c>
      <c r="J179" s="230">
        <v>20</v>
      </c>
      <c r="K179" s="276"/>
    </row>
    <row r="180" spans="2:11" s="1" customFormat="1" ht="15" customHeight="1">
      <c r="B180" s="253"/>
      <c r="C180" s="230" t="s">
        <v>53</v>
      </c>
      <c r="D180" s="230"/>
      <c r="E180" s="230"/>
      <c r="F180" s="251" t="s">
        <v>960</v>
      </c>
      <c r="G180" s="230"/>
      <c r="H180" s="230" t="s">
        <v>1033</v>
      </c>
      <c r="I180" s="230" t="s">
        <v>962</v>
      </c>
      <c r="J180" s="230">
        <v>255</v>
      </c>
      <c r="K180" s="276"/>
    </row>
    <row r="181" spans="2:11" s="1" customFormat="1" ht="15" customHeight="1">
      <c r="B181" s="253"/>
      <c r="C181" s="230" t="s">
        <v>108</v>
      </c>
      <c r="D181" s="230"/>
      <c r="E181" s="230"/>
      <c r="F181" s="251" t="s">
        <v>960</v>
      </c>
      <c r="G181" s="230"/>
      <c r="H181" s="230" t="s">
        <v>924</v>
      </c>
      <c r="I181" s="230" t="s">
        <v>962</v>
      </c>
      <c r="J181" s="230">
        <v>10</v>
      </c>
      <c r="K181" s="276"/>
    </row>
    <row r="182" spans="2:11" s="1" customFormat="1" ht="15" customHeight="1">
      <c r="B182" s="253"/>
      <c r="C182" s="230" t="s">
        <v>109</v>
      </c>
      <c r="D182" s="230"/>
      <c r="E182" s="230"/>
      <c r="F182" s="251" t="s">
        <v>960</v>
      </c>
      <c r="G182" s="230"/>
      <c r="H182" s="230" t="s">
        <v>1034</v>
      </c>
      <c r="I182" s="230" t="s">
        <v>995</v>
      </c>
      <c r="J182" s="230"/>
      <c r="K182" s="276"/>
    </row>
    <row r="183" spans="2:11" s="1" customFormat="1" ht="15" customHeight="1">
      <c r="B183" s="253"/>
      <c r="C183" s="230" t="s">
        <v>1035</v>
      </c>
      <c r="D183" s="230"/>
      <c r="E183" s="230"/>
      <c r="F183" s="251" t="s">
        <v>960</v>
      </c>
      <c r="G183" s="230"/>
      <c r="H183" s="230" t="s">
        <v>1036</v>
      </c>
      <c r="I183" s="230" t="s">
        <v>995</v>
      </c>
      <c r="J183" s="230"/>
      <c r="K183" s="276"/>
    </row>
    <row r="184" spans="2:11" s="1" customFormat="1" ht="15" customHeight="1">
      <c r="B184" s="253"/>
      <c r="C184" s="230" t="s">
        <v>1024</v>
      </c>
      <c r="D184" s="230"/>
      <c r="E184" s="230"/>
      <c r="F184" s="251" t="s">
        <v>960</v>
      </c>
      <c r="G184" s="230"/>
      <c r="H184" s="230" t="s">
        <v>1037</v>
      </c>
      <c r="I184" s="230" t="s">
        <v>995</v>
      </c>
      <c r="J184" s="230"/>
      <c r="K184" s="276"/>
    </row>
    <row r="185" spans="2:11" s="1" customFormat="1" ht="15" customHeight="1">
      <c r="B185" s="253"/>
      <c r="C185" s="230" t="s">
        <v>111</v>
      </c>
      <c r="D185" s="230"/>
      <c r="E185" s="230"/>
      <c r="F185" s="251" t="s">
        <v>966</v>
      </c>
      <c r="G185" s="230"/>
      <c r="H185" s="230" t="s">
        <v>1038</v>
      </c>
      <c r="I185" s="230" t="s">
        <v>962</v>
      </c>
      <c r="J185" s="230">
        <v>50</v>
      </c>
      <c r="K185" s="276"/>
    </row>
    <row r="186" spans="2:11" s="1" customFormat="1" ht="15" customHeight="1">
      <c r="B186" s="253"/>
      <c r="C186" s="230" t="s">
        <v>1039</v>
      </c>
      <c r="D186" s="230"/>
      <c r="E186" s="230"/>
      <c r="F186" s="251" t="s">
        <v>966</v>
      </c>
      <c r="G186" s="230"/>
      <c r="H186" s="230" t="s">
        <v>1040</v>
      </c>
      <c r="I186" s="230" t="s">
        <v>1041</v>
      </c>
      <c r="J186" s="230"/>
      <c r="K186" s="276"/>
    </row>
    <row r="187" spans="2:11" s="1" customFormat="1" ht="15" customHeight="1">
      <c r="B187" s="253"/>
      <c r="C187" s="230" t="s">
        <v>1042</v>
      </c>
      <c r="D187" s="230"/>
      <c r="E187" s="230"/>
      <c r="F187" s="251" t="s">
        <v>966</v>
      </c>
      <c r="G187" s="230"/>
      <c r="H187" s="230" t="s">
        <v>1043</v>
      </c>
      <c r="I187" s="230" t="s">
        <v>1041</v>
      </c>
      <c r="J187" s="230"/>
      <c r="K187" s="276"/>
    </row>
    <row r="188" spans="2:11" s="1" customFormat="1" ht="15" customHeight="1">
      <c r="B188" s="253"/>
      <c r="C188" s="230" t="s">
        <v>1044</v>
      </c>
      <c r="D188" s="230"/>
      <c r="E188" s="230"/>
      <c r="F188" s="251" t="s">
        <v>966</v>
      </c>
      <c r="G188" s="230"/>
      <c r="H188" s="230" t="s">
        <v>1045</v>
      </c>
      <c r="I188" s="230" t="s">
        <v>1041</v>
      </c>
      <c r="J188" s="230"/>
      <c r="K188" s="276"/>
    </row>
    <row r="189" spans="2:11" s="1" customFormat="1" ht="15" customHeight="1">
      <c r="B189" s="253"/>
      <c r="C189" s="289" t="s">
        <v>1046</v>
      </c>
      <c r="D189" s="230"/>
      <c r="E189" s="230"/>
      <c r="F189" s="251" t="s">
        <v>966</v>
      </c>
      <c r="G189" s="230"/>
      <c r="H189" s="230" t="s">
        <v>1047</v>
      </c>
      <c r="I189" s="230" t="s">
        <v>1048</v>
      </c>
      <c r="J189" s="290" t="s">
        <v>1049</v>
      </c>
      <c r="K189" s="276"/>
    </row>
    <row r="190" spans="2:11" s="1" customFormat="1" ht="15" customHeight="1">
      <c r="B190" s="253"/>
      <c r="C190" s="289" t="s">
        <v>41</v>
      </c>
      <c r="D190" s="230"/>
      <c r="E190" s="230"/>
      <c r="F190" s="251" t="s">
        <v>960</v>
      </c>
      <c r="G190" s="230"/>
      <c r="H190" s="227" t="s">
        <v>1050</v>
      </c>
      <c r="I190" s="230" t="s">
        <v>1051</v>
      </c>
      <c r="J190" s="230"/>
      <c r="K190" s="276"/>
    </row>
    <row r="191" spans="2:11" s="1" customFormat="1" ht="15" customHeight="1">
      <c r="B191" s="253"/>
      <c r="C191" s="289" t="s">
        <v>1052</v>
      </c>
      <c r="D191" s="230"/>
      <c r="E191" s="230"/>
      <c r="F191" s="251" t="s">
        <v>960</v>
      </c>
      <c r="G191" s="230"/>
      <c r="H191" s="230" t="s">
        <v>1053</v>
      </c>
      <c r="I191" s="230" t="s">
        <v>995</v>
      </c>
      <c r="J191" s="230"/>
      <c r="K191" s="276"/>
    </row>
    <row r="192" spans="2:11" s="1" customFormat="1" ht="15" customHeight="1">
      <c r="B192" s="253"/>
      <c r="C192" s="289" t="s">
        <v>1054</v>
      </c>
      <c r="D192" s="230"/>
      <c r="E192" s="230"/>
      <c r="F192" s="251" t="s">
        <v>960</v>
      </c>
      <c r="G192" s="230"/>
      <c r="H192" s="230" t="s">
        <v>1055</v>
      </c>
      <c r="I192" s="230" t="s">
        <v>995</v>
      </c>
      <c r="J192" s="230"/>
      <c r="K192" s="276"/>
    </row>
    <row r="193" spans="2:11" s="1" customFormat="1" ht="15" customHeight="1">
      <c r="B193" s="253"/>
      <c r="C193" s="289" t="s">
        <v>1056</v>
      </c>
      <c r="D193" s="230"/>
      <c r="E193" s="230"/>
      <c r="F193" s="251" t="s">
        <v>966</v>
      </c>
      <c r="G193" s="230"/>
      <c r="H193" s="230" t="s">
        <v>1057</v>
      </c>
      <c r="I193" s="230" t="s">
        <v>995</v>
      </c>
      <c r="J193" s="230"/>
      <c r="K193" s="276"/>
    </row>
    <row r="194" spans="2:11" s="1" customFormat="1" ht="15" customHeight="1">
      <c r="B194" s="282"/>
      <c r="C194" s="291"/>
      <c r="D194" s="262"/>
      <c r="E194" s="262"/>
      <c r="F194" s="262"/>
      <c r="G194" s="262"/>
      <c r="H194" s="262"/>
      <c r="I194" s="262"/>
      <c r="J194" s="262"/>
      <c r="K194" s="283"/>
    </row>
    <row r="195" spans="2:11" s="1" customFormat="1" ht="18.75" customHeight="1">
      <c r="B195" s="264"/>
      <c r="C195" s="274"/>
      <c r="D195" s="274"/>
      <c r="E195" s="274"/>
      <c r="F195" s="284"/>
      <c r="G195" s="274"/>
      <c r="H195" s="274"/>
      <c r="I195" s="274"/>
      <c r="J195" s="274"/>
      <c r="K195" s="264"/>
    </row>
    <row r="196" spans="2:11" s="1" customFormat="1" ht="18.75" customHeight="1">
      <c r="B196" s="264"/>
      <c r="C196" s="274"/>
      <c r="D196" s="274"/>
      <c r="E196" s="274"/>
      <c r="F196" s="284"/>
      <c r="G196" s="274"/>
      <c r="H196" s="274"/>
      <c r="I196" s="274"/>
      <c r="J196" s="274"/>
      <c r="K196" s="264"/>
    </row>
    <row r="197" spans="2:11" s="1" customFormat="1" ht="18.75" customHeight="1">
      <c r="B197" s="237"/>
      <c r="C197" s="237"/>
      <c r="D197" s="237"/>
      <c r="E197" s="237"/>
      <c r="F197" s="237"/>
      <c r="G197" s="237"/>
      <c r="H197" s="237"/>
      <c r="I197" s="237"/>
      <c r="J197" s="237"/>
      <c r="K197" s="237"/>
    </row>
    <row r="198" spans="2:11" s="1" customFormat="1" ht="13.5">
      <c r="B198" s="219"/>
      <c r="C198" s="220"/>
      <c r="D198" s="220"/>
      <c r="E198" s="220"/>
      <c r="F198" s="220"/>
      <c r="G198" s="220"/>
      <c r="H198" s="220"/>
      <c r="I198" s="220"/>
      <c r="J198" s="220"/>
      <c r="K198" s="221"/>
    </row>
    <row r="199" spans="2:11" s="1" customFormat="1" ht="21">
      <c r="B199" s="222"/>
      <c r="C199" s="350" t="s">
        <v>1058</v>
      </c>
      <c r="D199" s="350"/>
      <c r="E199" s="350"/>
      <c r="F199" s="350"/>
      <c r="G199" s="350"/>
      <c r="H199" s="350"/>
      <c r="I199" s="350"/>
      <c r="J199" s="350"/>
      <c r="K199" s="223"/>
    </row>
    <row r="200" spans="2:11" s="1" customFormat="1" ht="25.5" customHeight="1">
      <c r="B200" s="222"/>
      <c r="C200" s="292" t="s">
        <v>1059</v>
      </c>
      <c r="D200" s="292"/>
      <c r="E200" s="292"/>
      <c r="F200" s="292" t="s">
        <v>1060</v>
      </c>
      <c r="G200" s="293"/>
      <c r="H200" s="351" t="s">
        <v>1061</v>
      </c>
      <c r="I200" s="351"/>
      <c r="J200" s="351"/>
      <c r="K200" s="223"/>
    </row>
    <row r="201" spans="2:11" s="1" customFormat="1" ht="5.25" customHeight="1">
      <c r="B201" s="253"/>
      <c r="C201" s="248"/>
      <c r="D201" s="248"/>
      <c r="E201" s="248"/>
      <c r="F201" s="248"/>
      <c r="G201" s="274"/>
      <c r="H201" s="248"/>
      <c r="I201" s="248"/>
      <c r="J201" s="248"/>
      <c r="K201" s="276"/>
    </row>
    <row r="202" spans="2:11" s="1" customFormat="1" ht="15" customHeight="1">
      <c r="B202" s="253"/>
      <c r="C202" s="230" t="s">
        <v>1051</v>
      </c>
      <c r="D202" s="230"/>
      <c r="E202" s="230"/>
      <c r="F202" s="251" t="s">
        <v>42</v>
      </c>
      <c r="G202" s="230"/>
      <c r="H202" s="352" t="s">
        <v>1062</v>
      </c>
      <c r="I202" s="352"/>
      <c r="J202" s="352"/>
      <c r="K202" s="276"/>
    </row>
    <row r="203" spans="2:11" s="1" customFormat="1" ht="15" customHeight="1">
      <c r="B203" s="253"/>
      <c r="C203" s="230"/>
      <c r="D203" s="230"/>
      <c r="E203" s="230"/>
      <c r="F203" s="251" t="s">
        <v>43</v>
      </c>
      <c r="G203" s="230"/>
      <c r="H203" s="352" t="s">
        <v>1063</v>
      </c>
      <c r="I203" s="352"/>
      <c r="J203" s="352"/>
      <c r="K203" s="276"/>
    </row>
    <row r="204" spans="2:11" s="1" customFormat="1" ht="15" customHeight="1">
      <c r="B204" s="253"/>
      <c r="C204" s="230"/>
      <c r="D204" s="230"/>
      <c r="E204" s="230"/>
      <c r="F204" s="251" t="s">
        <v>46</v>
      </c>
      <c r="G204" s="230"/>
      <c r="H204" s="352" t="s">
        <v>1064</v>
      </c>
      <c r="I204" s="352"/>
      <c r="J204" s="352"/>
      <c r="K204" s="276"/>
    </row>
    <row r="205" spans="2:11" s="1" customFormat="1" ht="15" customHeight="1">
      <c r="B205" s="253"/>
      <c r="C205" s="230"/>
      <c r="D205" s="230"/>
      <c r="E205" s="230"/>
      <c r="F205" s="251" t="s">
        <v>44</v>
      </c>
      <c r="G205" s="230"/>
      <c r="H205" s="352" t="s">
        <v>1065</v>
      </c>
      <c r="I205" s="352"/>
      <c r="J205" s="352"/>
      <c r="K205" s="276"/>
    </row>
    <row r="206" spans="2:11" s="1" customFormat="1" ht="15" customHeight="1">
      <c r="B206" s="253"/>
      <c r="C206" s="230"/>
      <c r="D206" s="230"/>
      <c r="E206" s="230"/>
      <c r="F206" s="251" t="s">
        <v>45</v>
      </c>
      <c r="G206" s="230"/>
      <c r="H206" s="352" t="s">
        <v>1066</v>
      </c>
      <c r="I206" s="352"/>
      <c r="J206" s="352"/>
      <c r="K206" s="276"/>
    </row>
    <row r="207" spans="2:11" s="1" customFormat="1" ht="15" customHeight="1">
      <c r="B207" s="253"/>
      <c r="C207" s="230"/>
      <c r="D207" s="230"/>
      <c r="E207" s="230"/>
      <c r="F207" s="251"/>
      <c r="G207" s="230"/>
      <c r="H207" s="230"/>
      <c r="I207" s="230"/>
      <c r="J207" s="230"/>
      <c r="K207" s="276"/>
    </row>
    <row r="208" spans="2:11" s="1" customFormat="1" ht="15" customHeight="1">
      <c r="B208" s="253"/>
      <c r="C208" s="230" t="s">
        <v>1007</v>
      </c>
      <c r="D208" s="230"/>
      <c r="E208" s="230"/>
      <c r="F208" s="251" t="s">
        <v>78</v>
      </c>
      <c r="G208" s="230"/>
      <c r="H208" s="352" t="s">
        <v>1067</v>
      </c>
      <c r="I208" s="352"/>
      <c r="J208" s="352"/>
      <c r="K208" s="276"/>
    </row>
    <row r="209" spans="2:11" s="1" customFormat="1" ht="15" customHeight="1">
      <c r="B209" s="253"/>
      <c r="C209" s="230"/>
      <c r="D209" s="230"/>
      <c r="E209" s="230"/>
      <c r="F209" s="251" t="s">
        <v>904</v>
      </c>
      <c r="G209" s="230"/>
      <c r="H209" s="352" t="s">
        <v>905</v>
      </c>
      <c r="I209" s="352"/>
      <c r="J209" s="352"/>
      <c r="K209" s="276"/>
    </row>
    <row r="210" spans="2:11" s="1" customFormat="1" ht="15" customHeight="1">
      <c r="B210" s="253"/>
      <c r="C210" s="230"/>
      <c r="D210" s="230"/>
      <c r="E210" s="230"/>
      <c r="F210" s="251" t="s">
        <v>902</v>
      </c>
      <c r="G210" s="230"/>
      <c r="H210" s="352" t="s">
        <v>1068</v>
      </c>
      <c r="I210" s="352"/>
      <c r="J210" s="352"/>
      <c r="K210" s="276"/>
    </row>
    <row r="211" spans="2:11" s="1" customFormat="1" ht="15" customHeight="1">
      <c r="B211" s="294"/>
      <c r="C211" s="230"/>
      <c r="D211" s="230"/>
      <c r="E211" s="230"/>
      <c r="F211" s="251" t="s">
        <v>87</v>
      </c>
      <c r="G211" s="289"/>
      <c r="H211" s="353" t="s">
        <v>88</v>
      </c>
      <c r="I211" s="353"/>
      <c r="J211" s="353"/>
      <c r="K211" s="295"/>
    </row>
    <row r="212" spans="2:11" s="1" customFormat="1" ht="15" customHeight="1">
      <c r="B212" s="294"/>
      <c r="C212" s="230"/>
      <c r="D212" s="230"/>
      <c r="E212" s="230"/>
      <c r="F212" s="251" t="s">
        <v>906</v>
      </c>
      <c r="G212" s="289"/>
      <c r="H212" s="353" t="s">
        <v>854</v>
      </c>
      <c r="I212" s="353"/>
      <c r="J212" s="353"/>
      <c r="K212" s="295"/>
    </row>
    <row r="213" spans="2:11" s="1" customFormat="1" ht="15" customHeight="1">
      <c r="B213" s="294"/>
      <c r="C213" s="230"/>
      <c r="D213" s="230"/>
      <c r="E213" s="230"/>
      <c r="F213" s="251"/>
      <c r="G213" s="289"/>
      <c r="H213" s="280"/>
      <c r="I213" s="280"/>
      <c r="J213" s="280"/>
      <c r="K213" s="295"/>
    </row>
    <row r="214" spans="2:11" s="1" customFormat="1" ht="15" customHeight="1">
      <c r="B214" s="294"/>
      <c r="C214" s="230" t="s">
        <v>1031</v>
      </c>
      <c r="D214" s="230"/>
      <c r="E214" s="230"/>
      <c r="F214" s="251">
        <v>1</v>
      </c>
      <c r="G214" s="289"/>
      <c r="H214" s="353" t="s">
        <v>1069</v>
      </c>
      <c r="I214" s="353"/>
      <c r="J214" s="353"/>
      <c r="K214" s="295"/>
    </row>
    <row r="215" spans="2:11" s="1" customFormat="1" ht="15" customHeight="1">
      <c r="B215" s="294"/>
      <c r="C215" s="230"/>
      <c r="D215" s="230"/>
      <c r="E215" s="230"/>
      <c r="F215" s="251">
        <v>2</v>
      </c>
      <c r="G215" s="289"/>
      <c r="H215" s="353" t="s">
        <v>1070</v>
      </c>
      <c r="I215" s="353"/>
      <c r="J215" s="353"/>
      <c r="K215" s="295"/>
    </row>
    <row r="216" spans="2:11" s="1" customFormat="1" ht="15" customHeight="1">
      <c r="B216" s="294"/>
      <c r="C216" s="230"/>
      <c r="D216" s="230"/>
      <c r="E216" s="230"/>
      <c r="F216" s="251">
        <v>3</v>
      </c>
      <c r="G216" s="289"/>
      <c r="H216" s="353" t="s">
        <v>1071</v>
      </c>
      <c r="I216" s="353"/>
      <c r="J216" s="353"/>
      <c r="K216" s="295"/>
    </row>
    <row r="217" spans="2:11" s="1" customFormat="1" ht="15" customHeight="1">
      <c r="B217" s="294"/>
      <c r="C217" s="230"/>
      <c r="D217" s="230"/>
      <c r="E217" s="230"/>
      <c r="F217" s="251">
        <v>4</v>
      </c>
      <c r="G217" s="289"/>
      <c r="H217" s="353" t="s">
        <v>1072</v>
      </c>
      <c r="I217" s="353"/>
      <c r="J217" s="353"/>
      <c r="K217" s="295"/>
    </row>
    <row r="218" spans="2:11" s="1" customFormat="1" ht="12.75" customHeight="1">
      <c r="B218" s="296"/>
      <c r="C218" s="297"/>
      <c r="D218" s="297"/>
      <c r="E218" s="297"/>
      <c r="F218" s="297"/>
      <c r="G218" s="297"/>
      <c r="H218" s="297"/>
      <c r="I218" s="297"/>
      <c r="J218" s="297"/>
      <c r="K218" s="29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2" ma:contentTypeDescription="Vytvoří nový dokument" ma:contentTypeScope="" ma:versionID="3233aeaae8c96db565d6acab6b40f07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e4705102b7ab9276b1c8b6e0c3477737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DE249D-FAB8-438A-B8E7-0662C4162489}"/>
</file>

<file path=customXml/itemProps2.xml><?xml version="1.0" encoding="utf-8"?>
<ds:datastoreItem xmlns:ds="http://schemas.openxmlformats.org/officeDocument/2006/customXml" ds:itemID="{450066FA-411F-4957-B5C1-4B3A7B50895E}"/>
</file>

<file path=customXml/itemProps3.xml><?xml version="1.0" encoding="utf-8"?>
<ds:datastoreItem xmlns:ds="http://schemas.openxmlformats.org/officeDocument/2006/customXml" ds:itemID="{B8F0C028-E930-4A5C-9026-1ED94C8E61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SO-102 - Polní cesta H4</vt:lpstr>
      <vt:lpstr>SO-102a - Příkop nerealiz...</vt:lpstr>
      <vt:lpstr>VON - Vedlejší a ostatní ...</vt:lpstr>
      <vt:lpstr>Pokyny pro vyplnění</vt:lpstr>
      <vt:lpstr>'Rekapitulace stavby'!Názvy_tisku</vt:lpstr>
      <vt:lpstr>'SO-102 - Polní cesta H4'!Názvy_tisku</vt:lpstr>
      <vt:lpstr>'SO-102a - Příkop nerealiz...'!Názvy_tisku</vt:lpstr>
      <vt:lpstr>'VON - Vedlejší a ostatní ...'!Názvy_tisku</vt:lpstr>
      <vt:lpstr>'Pokyny pro vyplnění'!Oblast_tisku</vt:lpstr>
      <vt:lpstr>'Rekapitulace stavby'!Oblast_tisku</vt:lpstr>
      <vt:lpstr>'SO-102 - Polní cesta H4'!Oblast_tisku</vt:lpstr>
      <vt:lpstr>'SO-102a - Příkop nerealiz...'!Oblast_tisku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2023-05-02T10:51:16Z</dcterms:created>
  <dcterms:modified xsi:type="dcterms:W3CDTF">2023-05-02T10:52:25Z</dcterms:modified>
</cp:coreProperties>
</file>